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<sst xmlns="http://schemas.openxmlformats.org/spreadsheetml/2006/main" count="6316" uniqueCount="2914">
  <si>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</si>
  <si>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</si>
  <si>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</si>
  <si>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</si>
  <si>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</si>
  <si>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</si>
  <si>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</si>
  <si>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</si>
  <si>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</si>
  <si>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</si>
  <si>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</si>
  <si>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</si>
  <si>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</si>
  <si>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</si>
  <si>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</si>
  <si>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</si>
  <si>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</si>
  <si>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</si>
  <si>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</si>
  <si>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</si>
  <si>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</si>
  <si>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</si>
  <si>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</si>
  <si>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</si>
  <si>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</si>
  <si>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</si>
  <si>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</si>
  <si>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</si>
  <si>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</si>
  <si>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</si>
  <si>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</si>
  <si>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</si>
  <si>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</si>
  <si>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</si>
  <si>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</si>
  <si>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</si>
  <si>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</si>
  <si>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</si>
  <si>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</si>
  <si>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</si>
  <si>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</si>
  <si>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</si>
  <si>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</si>
  <si>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</si>
  <si>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</si>
  <si>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</si>
  <si>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</si>
  <si>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</si>
  <si>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</si>
  <si>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</si>
  <si>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</si>
  <si>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</si>
  <si>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</si>
  <si>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</si>
  <si>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</si>
  <si>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</si>
  <si>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</si>
  <si>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</si>
  <si>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</si>
  <si>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</si>
  <si>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</si>
  <si>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</si>
  <si>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</si>
  <si>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</si>
  <si>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</si>
  <si>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</si>
  <si>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</si>
  <si>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</si>
  <si>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</si>
  <si>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</si>
  <si>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</si>
  <si>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</si>
  <si>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</si>
  <si>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</si>
  <si>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</si>
  <si>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</si>
  <si>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</si>
  <si>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</si>
  <si>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</si>
  <si>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</si>
  <si>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</si>
  <si>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</si>
  <si>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</si>
  <si>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</si>
  <si>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</si>
  <si>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</si>
  <si>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</si>
  <si>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</si>
  <si>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</si>
  <si>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</si>
  <si>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</si>
  <si>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</si>
  <si>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</si>
  <si>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</si>
  <si>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</si>
  <si>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</si>
  <si>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</si>
  <si>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</si>
  <si>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</si>
  <si>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</si>
  <si>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</si>
  <si>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</si>
  <si>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</si>
  <si>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</si>
  <si>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</si>
  <si>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</si>
  <si>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</si>
  <si>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</si>
  <si>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</si>
  <si>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</si>
  <si>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</si>
  <si>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</si>
  <si>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</si>
  <si>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</si>
  <si>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</si>
  <si>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</si>
  <si>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</si>
  <si>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</si>
  <si>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</si>
  <si>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</si>
  <si>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</si>
  <si>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</si>
  <si>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</si>
  <si>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</si>
  <si>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</si>
  <si>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</si>
  <si>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</si>
  <si>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</si>
  <si>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</si>
  <si>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</si>
  <si>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</si>
  <si>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</si>
  <si>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</si>
  <si>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</si>
  <si>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</si>
  <si>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</si>
  <si>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</si>
  <si>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</si>
  <si>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</si>
  <si>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</si>
  <si>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</si>
  <si>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</si>
  <si>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</si>
  <si>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</si>
  <si>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</si>
  <si>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</si>
  <si>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</si>
  <si>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</si>
  <si>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</si>
  <si>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</si>
  <si>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</si>
  <si>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</si>
  <si>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</si>
  <si>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</si>
  <si>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</si>
  <si>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</si>
  <si>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</si>
  <si>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</si>
  <si>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</si>
  <si>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</si>
  <si>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</si>
  <si>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</si>
  <si>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</si>
  <si>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</si>
  <si>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</si>
  <si>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</si>
  <si>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</si>
  <si>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</si>
  <si>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</si>
  <si>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</si>
  <si>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</si>
  <si>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</si>
  <si>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</si>
  <si>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</si>
  <si>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</si>
  <si>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</si>
  <si>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</si>
  <si>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</si>
  <si>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</si>
  <si>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</si>
  <si>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</si>
  <si>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</si>
  <si>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</si>
  <si>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</si>
  <si>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</si>
  <si>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</si>
  <si>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</si>
  <si>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</si>
  <si>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</si>
  <si>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</si>
  <si>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</si>
  <si>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</si>
  <si>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</si>
  <si>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</si>
  <si>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</si>
  <si>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</si>
  <si>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</si>
  <si>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</si>
  <si>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</si>
  <si>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</si>
  <si>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</si>
  <si>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</si>
  <si>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</si>
  <si>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</si>
  <si>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</si>
  <si>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</si>
  <si>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</si>
  <si>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</si>
  <si>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</si>
  <si>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</si>
  <si>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</si>
  <si>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</si>
  <si>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</si>
  <si>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</si>
  <si>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</si>
  <si>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</si>
  <si>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</si>
  <si>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</si>
  <si>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</si>
  <si>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</si>
  <si>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</si>
  <si>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</si>
  <si>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</si>
  <si>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</si>
  <si>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</si>
  <si>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</si>
  <si>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</si>
  <si>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</si>
  <si>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</si>
  <si>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</si>
  <si>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</si>
  <si>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</si>
  <si>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</si>
  <si>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</si>
  <si>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</si>
  <si>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</si>
  <si>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</si>
  <si>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</si>
  <si>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</si>
  <si>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</si>
  <si>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</si>
  <si>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</si>
  <si>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</si>
  <si>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</si>
  <si>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</si>
  <si>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</si>
  <si>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</si>
  <si>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</si>
  <si>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</si>
  <si>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</si>
  <si>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</si>
  <si>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</si>
  <si>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</si>
  <si>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</si>
  <si>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</si>
  <si>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</si>
  <si>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</si>
  <si>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</si>
  <si>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</si>
  <si>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</si>
  <si>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</si>
  <si>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</si>
  <si>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</si>
  <si>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</si>
  <si>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</si>
  <si>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</si>
  <si>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</si>
  <si>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</si>
  <si>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</si>
  <si>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</si>
  <si>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</si>
  <si>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</si>
  <si>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</si>
  <si>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</si>
  <si>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</si>
  <si>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</si>
  <si>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</si>
  <si>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</si>
  <si>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</si>
  <si>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</si>
  <si>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</si>
  <si>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</si>
  <si>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</si>
  <si>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</si>
  <si>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</si>
  <si>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</si>
  <si>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</si>
  <si>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</si>
  <si>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</si>
  <si>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</si>
  <si>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</si>
  <si>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</si>
  <si>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</si>
  <si>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</si>
  <si>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</si>
  <si>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</si>
  <si>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</si>
  <si>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</si>
  <si>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</si>
  <si>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</si>
  <si>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</si>
  <si>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</si>
  <si>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</si>
  <si>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</si>
  <si>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</si>
  <si>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</si>
  <si>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</si>
  <si>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</si>
  <si>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</si>
  <si>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</si>
  <si>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</si>
  <si>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</si>
  <si>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</si>
  <si>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</si>
  <si>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</si>
  <si>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</si>
  <si>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</si>
  <si>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</si>
  <si>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</si>
  <si>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</si>
  <si>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</si>
  <si>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</si>
  <si>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</si>
  <si>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</si>
  <si>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</si>
  <si>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</si>
  <si>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</si>
  <si>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</si>
  <si>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</si>
  <si>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</si>
  <si>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</si>
  <si>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</si>
  <si>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</si>
  <si>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</si>
  <si>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</si>
  <si>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</si>
  <si>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</si>
  <si>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</si>
  <si>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</si>
  <si>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</si>
  <si>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</si>
  <si>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</si>
  <si>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</si>
  <si>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</si>
  <si>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</si>
  <si>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</si>
  <si>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</si>
  <si>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</si>
  <si>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</si>
  <si>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</si>
  <si>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</si>
  <si>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</si>
  <si>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</si>
  <si>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</si>
  <si>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</si>
  <si>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</si>
  <si>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</si>
  <si>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</si>
  <si>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</si>
  <si>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</si>
  <si>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</si>
  <si>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</si>
  <si>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</si>
  <si>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</si>
  <si>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</si>
  <si>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</si>
  <si>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</si>
  <si>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</si>
  <si>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</si>
  <si>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</si>
  <si>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</si>
  <si>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</si>
  <si>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</si>
  <si>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</si>
  <si>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</si>
  <si>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</si>
  <si>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</si>
  <si>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</si>
  <si>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</si>
  <si>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</si>
  <si>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</si>
  <si>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</si>
  <si>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</si>
  <si>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</si>
  <si>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</si>
  <si>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</si>
  <si>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</si>
  <si>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</si>
  <si>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</si>
  <si>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</si>
  <si>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</si>
  <si>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</si>
  <si>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</si>
  <si>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</si>
  <si>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</si>
  <si>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</si>
  <si>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</si>
  <si>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</si>
  <si>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</si>
  <si>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</si>
  <si>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</si>
  <si>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</si>
  <si>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</si>
  <si>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</si>
  <si>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</si>
  <si>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</si>
  <si>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</si>
  <si>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</si>
  <si>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</si>
  <si>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</si>
  <si>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</si>
  <si>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</si>
  <si>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</si>
  <si>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</si>
  <si>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</si>
  <si>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</si>
  <si>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</si>
  <si>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</si>
  <si>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</si>
  <si>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</si>
  <si>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</si>
  <si>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</si>
  <si>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</si>
  <si>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</si>
  <si>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</si>
  <si>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</si>
  <si>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</si>
  <si>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</si>
  <si>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</si>
  <si>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</si>
  <si>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</si>
  <si>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</si>
  <si>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</si>
  <si>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</si>
  <si>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</si>
  <si>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</si>
  <si>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</si>
  <si>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</si>
  <si>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</si>
  <si>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</si>
  <si>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</si>
  <si>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</si>
  <si>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</si>
  <si>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</si>
  <si>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</si>
  <si>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</si>
  <si>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</si>
  <si>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</si>
  <si>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</si>
  <si>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</si>
  <si>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</si>
  <si>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</si>
  <si>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</si>
  <si>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</si>
  <si>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</si>
  <si>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</si>
  <si>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</si>
  <si>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</si>
  <si>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</si>
  <si>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</si>
  <si>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</si>
  <si>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</si>
  <si>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</si>
  <si>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</si>
  <si>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</si>
  <si>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</si>
  <si>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</si>
  <si>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</si>
  <si>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</si>
  <si>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</si>
  <si>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</si>
  <si>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</si>
  <si>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</si>
  <si>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</si>
  <si>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</si>
  <si>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</si>
  <si>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</si>
  <si>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</si>
  <si>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</si>
  <si>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</si>
  <si>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</si>
  <si>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</si>
  <si>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</si>
  <si>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</si>
  <si>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</si>
  <si>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</si>
  <si>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</si>
  <si>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</si>
  <si>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</si>
  <si>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</si>
  <si>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</si>
  <si>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</si>
  <si>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</si>
  <si>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</si>
  <si>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</si>
  <si>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</si>
  <si>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</si>
  <si>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</si>
  <si>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</si>
  <si>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</si>
  <si>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</si>
  <si>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</si>
  <si>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</si>
  <si>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</si>
  <si>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</si>
  <si>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</si>
  <si>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</si>
  <si>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</si>
  <si>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</si>
  <si>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</si>
  <si>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</si>
  <si>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</si>
  <si>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</si>
  <si>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</si>
  <si>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</si>
  <si>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</si>
  <si>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</si>
  <si>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</si>
  <si>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</si>
  <si>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</si>
  <si>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</si>
  <si>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</si>
  <si>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</si>
  <si>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</si>
  <si>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</si>
  <si>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</si>
  <si>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</si>
  <si>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</si>
  <si>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</si>
  <si>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</si>
  <si>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</si>
  <si>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</si>
  <si>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</si>
  <si>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</si>
  <si>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</si>
  <si>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</si>
  <si>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</si>
  <si>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</si>
  <si>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</si>
  <si>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</si>
  <si>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</si>
  <si>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</si>
  <si>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</si>
  <si>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</si>
  <si>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</si>
  <si>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</si>
  <si>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</si>
  <si>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</si>
  <si>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</si>
  <si>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</si>
  <si>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</si>
  <si>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</si>
  <si>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</si>
  <si>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</si>
  <si>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</si>
  <si>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</si>
  <si>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</si>
  <si>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</si>
  <si>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</si>
  <si>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</si>
  <si>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</si>
  <si>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</si>
  <si>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</si>
  <si>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</si>
  <si>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</si>
  <si>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</si>
  <si>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</si>
  <si>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</si>
  <si>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</si>
  <si>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</si>
  <si>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</si>
  <si>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</si>
  <si>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</si>
  <si>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</si>
  <si>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</si>
  <si>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</si>
  <si>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</si>
  <si>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</si>
  <si>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</si>
  <si>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</si>
  <si>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</si>
  <si>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</si>
  <si>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</si>
  <si>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</si>
  <si>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</si>
  <si>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</si>
  <si>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</si>
  <si>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</si>
  <si>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</si>
  <si>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</si>
  <si>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</si>
  <si>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</si>
  <si>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</si>
  <si>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</si>
  <si>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</si>
  <si>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</si>
  <si>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</si>
  <si>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</si>
  <si>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</si>
  <si>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</si>
  <si>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</si>
  <si>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</si>
  <si>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</si>
  <si>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</si>
  <si>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</si>
  <si>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</si>
  <si>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</si>
  <si>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</si>
  <si>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</si>
  <si>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</si>
  <si>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</si>
  <si>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</si>
  <si>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</si>
  <si>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</si>
  <si>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</si>
  <si>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</si>
  <si>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</si>
  <si>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</si>
  <si>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</si>
  <si>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</si>
  <si>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</si>
  <si>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</si>
  <si>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</si>
  <si>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</si>
  <si>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</si>
  <si>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</si>
  <si>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</si>
  <si>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</si>
  <si>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</si>
  <si>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</si>
  <si>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</si>
  <si>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</si>
  <si>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</si>
  <si>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</si>
  <si>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</si>
  <si>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</si>
  <si>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</si>
  <si>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</si>
  <si>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</si>
  <si>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</si>
  <si>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</si>
  <si>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</si>
  <si>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</si>
  <si>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</si>
  <si>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</si>
  <si>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</si>
  <si>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</si>
  <si>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</si>
  <si>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</si>
  <si>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</si>
  <si>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</si>
  <si>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</si>
  <si>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</si>
  <si>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</si>
  <si>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</si>
  <si>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</si>
  <si>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</si>
  <si>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</si>
  <si>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</si>
  <si>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</si>
  <si>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</si>
  <si>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</si>
  <si>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</si>
  <si>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</si>
  <si>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</si>
  <si>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</si>
  <si>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</si>
  <si>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</si>
  <si>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</si>
  <si>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</si>
  <si>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</si>
  <si>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</si>
  <si>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</si>
  <si>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</si>
  <si>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</si>
  <si>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</si>
  <si>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</si>
  <si>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</si>
  <si>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</si>
  <si>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</si>
  <si>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</si>
  <si>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</si>
  <si>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</si>
  <si>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</si>
  <si>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</si>
  <si>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</si>
  <si>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</si>
  <si>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</si>
  <si>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</si>
  <si>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</si>
  <si>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</si>
  <si>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</si>
  <si>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</si>
  <si>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</si>
  <si>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</si>
  <si>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</si>
  <si>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</si>
  <si>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</si>
  <si>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</si>
  <si>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</si>
  <si>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</si>
  <si>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</si>
  <si>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</si>
  <si>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</si>
  <si>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</si>
  <si>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</si>
  <si>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</si>
  <si>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</si>
  <si>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</si>
  <si>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</si>
  <si>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</si>
  <si>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</si>
  <si>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</si>
  <si>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</si>
  <si>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</si>
  <si>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</si>
  <si>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</si>
  <si>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</si>
  <si>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</si>
  <si>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</si>
  <si>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</si>
  <si>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</si>
  <si>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</si>
  <si>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</si>
  <si>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</si>
  <si>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</si>
  <si>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</si>
  <si>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</si>
  <si>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</si>
  <si>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</si>
  <si>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</si>
  <si>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</si>
  <si>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</si>
  <si>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</si>
  <si>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</si>
  <si>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</si>
  <si>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</si>
  <si>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</si>
  <si>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</si>
  <si>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</si>
  <si>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</si>
  <si>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</si>
  <si>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</si>
  <si>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</si>
  <si>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</si>
  <si>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</si>
  <si>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</si>
  <si>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</si>
  <si>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</si>
  <si>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</si>
  <si>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</si>
  <si>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</si>
  <si>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</si>
  <si>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</si>
  <si>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</si>
  <si>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</si>
  <si>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</si>
  <si>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</si>
  <si>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</si>
  <si>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</si>
  <si>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</si>
  <si>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</si>
  <si>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</si>
  <si>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</si>
  <si>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</si>
  <si>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</si>
  <si>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</si>
  <si>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</si>
  <si>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</si>
  <si>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</si>
  <si>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</si>
  <si>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</si>
  <si>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</si>
  <si>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</si>
  <si>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</si>
  <si>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</si>
  <si>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</si>
  <si>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</si>
  <si>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</si>
  <si>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</si>
  <si>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</si>
  <si>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</si>
  <si>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</si>
  <si>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</si>
  <si>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</si>
  <si>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</si>
  <si>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</si>
  <si>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</si>
  <si>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</si>
  <si>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</si>
  <si>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</si>
  <si>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</si>
  <si>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</si>
  <si>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</si>
  <si>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</si>
  <si>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</si>
  <si>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</si>
  <si>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</si>
  <si>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</si>
  <si>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</si>
  <si>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</si>
  <si>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</si>
  <si>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</si>
  <si>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</si>
  <si>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</si>
  <si>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</si>
  <si>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</si>
  <si>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</si>
  <si>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</si>
  <si>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</si>
  <si>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</si>
  <si>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</si>
  <si>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</si>
  <si>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</si>
  <si>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</si>
  <si>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</si>
  <si>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</si>
  <si>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</si>
  <si>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</si>
  <si>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</si>
  <si>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</si>
  <si>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</si>
  <si>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</si>
  <si>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</si>
  <si>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</si>
  <si>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</si>
  <si>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</si>
  <si>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</si>
  <si>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</si>
  <si>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</si>
  <si>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</si>
  <si>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</si>
  <si>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</si>
  <si>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</si>
  <si>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</si>
  <si>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</si>
  <si>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</si>
  <si>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</si>
  <si>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</si>
  <si>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</si>
  <si>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</si>
  <si>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</si>
  <si>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</si>
  <si>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</si>
  <si>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</si>
  <si>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</si>
  <si>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</si>
  <si>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</si>
  <si>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</si>
  <si>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</si>
  <si>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</si>
  <si>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</si>
  <si>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</si>
  <si>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</si>
  <si>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</si>
  <si>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</si>
  <si>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</si>
  <si>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</si>
  <si>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</si>
  <si>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</si>
  <si>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</si>
  <si>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</si>
  <si>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</si>
  <si>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</si>
  <si>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</si>
  <si>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</si>
  <si>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</si>
  <si>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</si>
  <si>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</si>
  <si>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</si>
  <si>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</si>
  <si>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</si>
  <si>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</si>
  <si>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</si>
  <si>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</si>
  <si>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</si>
  <si>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</si>
  <si>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</si>
  <si>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</si>
  <si>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</si>
  <si>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</si>
  <si>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</si>
  <si>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</si>
  <si>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</si>
  <si>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</si>
  <si>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</si>
  <si>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</si>
  <si>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</si>
  <si>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</si>
  <si>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</si>
  <si>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</si>
  <si>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</si>
  <si>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</si>
  <si>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</si>
  <si>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</si>
  <si>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</si>
  <si>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</si>
  <si>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</si>
  <si>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</si>
  <si>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</si>
  <si>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</si>
  <si>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</si>
  <si>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</si>
  <si>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</si>
  <si>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</si>
  <si>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</si>
  <si>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</si>
  <si>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</si>
  <si>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</si>
  <si>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</si>
  <si>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</si>
  <si>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</si>
  <si>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</si>
  <si>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</si>
  <si>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</si>
  <si>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</si>
  <si>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</si>
  <si>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</si>
  <si>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</si>
  <si>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</si>
  <si>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</si>
  <si>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</si>
  <si>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</si>
  <si>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</si>
  <si>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</si>
  <si>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</si>
  <si>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</si>
  <si>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</si>
  <si>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</si>
  <si>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</si>
  <si>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</si>
  <si>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</si>
  <si>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</si>
  <si>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</si>
  <si>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</si>
  <si>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</si>
  <si>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</si>
  <si>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</si>
  <si>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</si>
  <si>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</si>
  <si>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</si>
  <si>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</si>
  <si>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</si>
  <si>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</si>
  <si>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</si>
  <si>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</si>
  <si>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</si>
  <si>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</si>
  <si>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</si>
  <si>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</si>
  <si>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</si>
  <si>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</si>
  <si>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</si>
  <si>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</si>
  <si>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</si>
  <si>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</si>
  <si>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</si>
  <si>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</si>
  <si>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</si>
  <si>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</si>
  <si>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</si>
  <si>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</si>
  <si>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</si>
  <si>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</si>
  <si>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</si>
  <si>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</si>
  <si>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</si>
  <si>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</si>
  <si>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</si>
  <si>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</si>
  <si>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</si>
  <si>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</si>
  <si>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</si>
  <si>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</si>
  <si>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</si>
  <si>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</si>
  <si>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</si>
  <si>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</si>
  <si>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</si>
  <si>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</si>
  <si>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</si>
  <si>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</si>
  <si>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</si>
  <si>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</si>
  <si>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</si>
  <si>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</si>
  <si>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</si>
  <si>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</si>
  <si>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</si>
  <si>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</si>
  <si>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</si>
  <si>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</si>
  <si>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</si>
  <si>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</si>
  <si>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</si>
  <si>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</si>
  <si>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</si>
  <si>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</si>
  <si>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</si>
  <si>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</si>
  <si>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</si>
  <si>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</si>
  <si>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</si>
  <si>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</si>
  <si>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</si>
  <si>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</si>
  <si>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</si>
  <si>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</si>
  <si>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</si>
  <si>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</si>
  <si>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</si>
  <si>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</si>
  <si>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</si>
  <si>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</si>
  <si>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</si>
  <si>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</si>
  <si>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</si>
  <si>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</si>
  <si>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</si>
  <si>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</si>
  <si>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</si>
  <si>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</si>
  <si>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</si>
  <si>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</si>
  <si>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</si>
  <si>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</si>
  <si>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</si>
  <si>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</si>
  <si>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</si>
  <si>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</si>
  <si>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</si>
  <si>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</si>
  <si>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</si>
  <si>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</si>
  <si>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</si>
  <si>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</si>
  <si>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</si>
  <si>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</si>
  <si>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</si>
  <si>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</si>
  <si>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</si>
  <si>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</si>
  <si>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</si>
  <si>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</si>
  <si>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</si>
  <si>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</si>
  <si>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</si>
  <si>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</si>
  <si>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</si>
  <si>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</si>
  <si>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</si>
  <si>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</si>
  <si>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</si>
  <si>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</si>
  <si>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</si>
  <si>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</si>
  <si>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</si>
  <si>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</si>
  <si>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</si>
  <si>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</si>
  <si>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</si>
  <si>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</si>
  <si>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</si>
  <si>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</si>
  <si>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</si>
  <si>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</si>
  <si>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</si>
  <si>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</si>
  <si>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</si>
  <si>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</si>
  <si>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</si>
  <si>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</si>
  <si>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</si>
  <si>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</si>
  <si>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</si>
  <si>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</si>
  <si>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</si>
  <si>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</si>
  <si>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</si>
  <si>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</si>
  <si>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</si>
  <si>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</si>
  <si>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</si>
  <si>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</si>
  <si>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</si>
  <si>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</si>
  <si>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</si>
  <si>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</si>
  <si>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</si>
  <si>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</si>
  <si>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</si>
  <si>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</si>
  <si>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</si>
  <si>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</si>
  <si>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</si>
  <si>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</si>
  <si>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</si>
  <si>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</si>
  <si>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</si>
  <si>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</si>
  <si>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</si>
  <si>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</si>
  <si>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</si>
  <si>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</si>
  <si>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</si>
  <si>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</si>
  <si>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</si>
  <si>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</si>
  <si>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</si>
  <si>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</si>
  <si>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</si>
  <si>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</si>
  <si>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</si>
  <si>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</si>
  <si>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</si>
  <si>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</si>
  <si>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</si>
  <si>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</si>
  <si>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</si>
  <si>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</si>
  <si>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</si>
  <si>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</si>
  <si>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</si>
  <si>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</si>
  <si>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</si>
  <si>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</si>
  <si>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</si>
  <si>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</si>
  <si>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</si>
  <si>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</si>
  <si>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</si>
  <si>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</si>
  <si>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</si>
  <si>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</si>
  <si>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</si>
  <si>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</si>
  <si>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</si>
  <si>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</si>
  <si>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</si>
  <si>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</si>
  <si>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</si>
  <si>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</si>
  <si>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</si>
  <si>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</si>
  <si>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</si>
  <si>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</si>
  <si>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</si>
  <si>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</si>
  <si>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</si>
  <si>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</si>
  <si>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</si>
  <si>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</si>
  <si>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</si>
  <si>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</si>
  <si>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</si>
  <si>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</si>
  <si>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</si>
  <si>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</si>
  <si>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</si>
  <si>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</si>
  <si>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</si>
  <si>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</si>
  <si>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</si>
  <si>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</si>
  <si>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</si>
  <si>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</si>
  <si>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</si>
  <si>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</si>
  <si>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</si>
  <si>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</si>
  <si>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</si>
  <si>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</si>
  <si>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</si>
  <si>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</si>
  <si>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</si>
  <si>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</si>
  <si>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</si>
  <si>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</si>
  <si>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</si>
  <si>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</si>
  <si>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</si>
  <si>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</si>
  <si>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</si>
  <si>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</si>
  <si>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</si>
  <si>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</si>
  <si>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</si>
  <si>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</si>
  <si>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</si>
  <si>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</si>
  <si>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</si>
  <si>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</si>
  <si>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</si>
  <si>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</si>
  <si>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</si>
  <si>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</si>
  <si>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</si>
  <si>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</si>
  <si>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</si>
  <si>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</si>
  <si>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</si>
  <si>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</si>
  <si>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</si>
  <si>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</si>
  <si>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</si>
  <si>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</si>
  <si>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</si>
  <si>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</si>
  <si>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</si>
  <si>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</si>
  <si>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</si>
  <si>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</si>
  <si>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</si>
  <si>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</si>
  <si>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</si>
  <si>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</si>
  <si>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</si>
  <si>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</si>
  <si>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</si>
  <si>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</si>
  <si>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</si>
  <si>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</si>
  <si>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</si>
  <si>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</si>
  <si>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</si>
  <si>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</si>
  <si>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</si>
  <si>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</si>
  <si>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</si>
  <si>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</si>
  <si>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</si>
  <si>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</si>
  <si>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</si>
  <si>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</si>
  <si>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</si>
  <si>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</si>
  <si>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</si>
  <si>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</si>
  <si>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</si>
  <si>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</si>
  <si>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</si>
  <si>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</si>
  <si>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</si>
  <si>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</si>
  <si>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</si>
  <si>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</si>
  <si>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</si>
  <si>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</si>
  <si>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</si>
  <si>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</si>
  <si>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</si>
  <si>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</si>
  <si>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</si>
  <si>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</si>
  <si>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</si>
  <si>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</si>
  <si>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</si>
  <si>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</si>
  <si>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</si>
  <si>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</si>
  <si>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</si>
  <si>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</si>
  <si>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</si>
  <si>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</si>
  <si>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</si>
  <si>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</si>
  <si>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</si>
  <si>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</si>
  <si>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</si>
  <si>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</si>
  <si>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</si>
  <si>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</si>
  <si>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</si>
  <si>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</si>
  <si>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</si>
  <si>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</si>
  <si>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</si>
  <si>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</si>
  <si>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</si>
  <si>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</si>
  <si>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</si>
  <si>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</si>
  <si>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</si>
  <si>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</si>
  <si>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</si>
  <si>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</si>
  <si>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</si>
  <si>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</si>
  <si>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</si>
  <si>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</si>
  <si>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</si>
  <si>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</si>
  <si>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</si>
  <si>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</si>
  <si>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</si>
  <si>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</si>
  <si>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</si>
  <si>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</si>
  <si>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</si>
  <si>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</si>
  <si>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</si>
  <si>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</si>
  <si>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</si>
  <si>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</si>
  <si>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</si>
  <si>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</si>
  <si>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</si>
  <si>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</si>
  <si>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</si>
  <si>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</si>
  <si>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</si>
  <si>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</si>
  <si>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</si>
  <si>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</si>
  <si>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</si>
  <si>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</si>
  <si>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</si>
  <si>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</si>
  <si>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</si>
  <si>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</si>
  <si>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</si>
  <si>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</si>
  <si>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</si>
  <si>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</si>
  <si>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</si>
  <si>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</si>
  <si>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</si>
  <si>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</si>
  <si>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</si>
  <si>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</si>
  <si>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</si>
  <si>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</si>
  <si>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</si>
  <si>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</si>
  <si>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</si>
  <si>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</si>
  <si>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</si>
  <si>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</si>
  <si>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</si>
  <si>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</si>
  <si>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</si>
  <si>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</si>
  <si>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</si>
  <si>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</si>
  <si>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</si>
  <si>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</si>
  <si>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</si>
  <si>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</si>
  <si>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</si>
  <si>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</si>
  <si>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</si>
  <si>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</si>
  <si>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</si>
  <si>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</si>
  <si>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</si>
  <si>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</si>
  <si>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</si>
  <si>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</si>
  <si>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</si>
  <si>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</si>
  <si>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</si>
  <si>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</si>
  <si>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</si>
  <si>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</si>
  <si>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</si>
  <si>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</si>
  <si>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</si>
  <si>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</si>
  <si>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</si>
  <si>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</si>
  <si>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</si>
  <si>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</si>
  <si>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</si>
  <si>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</si>
  <si>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</si>
  <si>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</si>
  <si>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</si>
  <si>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</si>
  <si>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</si>
  <si>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</si>
  <si>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</si>
  <si>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</si>
  <si>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</si>
  <si>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</si>
  <si>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</si>
  <si>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</si>
  <si>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</si>
  <si>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</si>
  <si>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</si>
  <si>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</si>
  <si>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</si>
  <si>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</si>
  <si>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</si>
  <si>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</si>
  <si>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</si>
  <si>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</si>
  <si>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</si>
  <si>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</si>
  <si>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</si>
  <si>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</si>
  <si>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</si>
  <si>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</si>
  <si>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</si>
  <si>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</si>
  <si>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</si>
  <si>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</si>
  <si>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</si>
  <si>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</si>
  <si>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</si>
  <si>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</si>
  <si>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</si>
  <si>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</si>
  <si>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</si>
  <si>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</si>
  <si>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</si>
  <si>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</si>
  <si>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</si>
  <si>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</si>
  <si>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</si>
  <si>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</si>
  <si>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</si>
  <si>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</si>
  <si>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</si>
  <si>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</si>
  <si>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</si>
  <si>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</si>
  <si>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</si>
  <si>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</si>
  <si>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</si>
  <si>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</si>
  <si>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</si>
  <si>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</si>
  <si>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</si>
  <si>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</si>
  <si>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</si>
  <si>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</si>
  <si>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</si>
  <si>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</si>
  <si>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</si>
  <si>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</si>
  <si>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</si>
  <si>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</si>
  <si>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</si>
  <si>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</si>
  <si>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</si>
  <si>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</si>
  <si>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</si>
  <si>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</si>
  <si>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</si>
  <si>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</si>
  <si>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</si>
  <si>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</si>
  <si>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</si>
  <si>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</si>
  <si>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</si>
  <si>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</si>
  <si>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</si>
  <si>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</si>
  <si>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</si>
  <si>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</si>
  <si>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</si>
  <si>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</si>
  <si>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</si>
  <si>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</si>
  <si>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</si>
  <si>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</si>
  <si>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</si>
  <si>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</si>
  <si>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</si>
  <si>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</si>
  <si>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</si>
  <si>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</si>
  <si>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</si>
  <si>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</si>
  <si>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</si>
  <si>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</si>
  <si>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</si>
  <si>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</si>
  <si>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</si>
  <si>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</si>
  <si>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</si>
  <si>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</si>
  <si>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</si>
  <si>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</si>
  <si>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</si>
  <si>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</si>
  <si>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</si>
  <si>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</si>
  <si>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</si>
  <si>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</si>
  <si>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</si>
  <si>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</si>
  <si>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</si>
  <si>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</si>
  <si>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</si>
  <si>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</si>
  <si>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</si>
  <si>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</si>
  <si>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</si>
  <si>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</si>
  <si>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</si>
  <si>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</si>
  <si>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</si>
  <si>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</si>
  <si>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</si>
  <si>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</si>
  <si>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</si>
  <si>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</si>
  <si>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</si>
  <si>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</si>
  <si>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</si>
  <si>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</si>
  <si>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</si>
  <si>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</si>
  <si>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</si>
  <si>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</si>
  <si>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</si>
  <si>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</si>
  <si>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</si>
  <si>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</si>
  <si>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</si>
  <si>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</si>
  <si>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</si>
  <si>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</si>
  <si>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</si>
  <si>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</si>
  <si>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</si>
  <si>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</si>
  <si>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</si>
  <si>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</si>
  <si>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</si>
  <si>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</si>
  <si>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</si>
  <si>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</si>
  <si>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</si>
  <si>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</si>
  <si>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</si>
  <si>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</si>
  <si>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</si>
  <si>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</si>
  <si>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</si>
  <si>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</si>
  <si>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</si>
  <si>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</si>
  <si>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</si>
  <si>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</si>
  <si>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</si>
  <si>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</si>
  <si>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</si>
  <si>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</si>
  <si>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</si>
  <si>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</si>
  <si>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</si>
  <si>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</si>
  <si>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</si>
  <si>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</si>
  <si>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</si>
  <si>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</si>
  <si>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</si>
  <si>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</si>
  <si>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</si>
  <si>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</si>
  <si>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</si>
  <si>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</si>
  <si>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</si>
  <si>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</si>
  <si>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</si>
  <si>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</si>
  <si>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</si>
  <si>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</si>
  <si>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</si>
  <si>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</si>
  <si>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</si>
  <si>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</si>
  <si>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</si>
  <si>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</si>
  <si>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</si>
  <si>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</si>
  <si>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</si>
  <si>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</si>
  <si>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</si>
  <si>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</si>
  <si>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</si>
  <si>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</si>
  <si>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</si>
  <si>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</si>
  <si>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</si>
  <si>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</si>
  <si>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</si>
  <si>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</si>
  <si>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</si>
  <si>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</si>
  <si>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</si>
  <si>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</si>
  <si>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</si>
  <si>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</si>
  <si>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</si>
  <si>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</si>
  <si>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</si>
  <si>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</si>
  <si>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</si>
  <si>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</si>
  <si>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</si>
  <si>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</si>
  <si>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</si>
  <si>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</si>
  <si>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</si>
  <si>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</si>
  <si>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</si>
  <si>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</si>
  <si>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</si>
  <si>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</si>
  <si>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</si>
  <si>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</si>
  <si>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</si>
  <si>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</si>
  <si>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</si>
  <si>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</si>
  <si>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</si>
  <si>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</si>
  <si>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</si>
  <si>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</si>
  <si>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</si>
  <si>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</si>
  <si>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</si>
  <si>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</si>
  <si>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</si>
  <si>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</si>
  <si>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</si>
  <si>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</si>
  <si>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</si>
  <si>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</si>
  <si>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</si>
  <si>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</si>
  <si>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</si>
  <si>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</si>
  <si>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</si>
  <si>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</si>
  <si>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</si>
  <si>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</si>
  <si>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</si>
  <si>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</si>
  <si>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</si>
  <si>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</si>
  <si>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</si>
  <si>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</si>
  <si>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</si>
  <si>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</si>
  <si>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</si>
  <si>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</si>
  <si>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</si>
  <si>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</si>
  <si>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</si>
  <si>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</si>
  <si>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</si>
  <si>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</si>
  <si>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</si>
  <si>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</si>
  <si>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</si>
  <si>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</si>
  <si>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</si>
  <si>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</si>
  <si>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</si>
  <si>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</si>
  <si>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</si>
  <si>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</si>
  <si>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</si>
  <si>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</si>
  <si>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</si>
  <si>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</si>
  <si>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</si>
  <si>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</si>
  <si>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</si>
  <si>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</si>
  <si>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</si>
  <si>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</si>
  <si>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</si>
  <si>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</si>
  <si>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</si>
  <si>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</si>
  <si>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</si>
  <si>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</si>
  <si>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</si>
  <si>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</si>
  <si>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</si>
  <si>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</si>
  <si>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</si>
  <si>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</si>
  <si>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</si>
  <si>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</si>
  <si>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</si>
  <si>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</si>
  <si>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</si>
  <si>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</si>
  <si>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</si>
  <si>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</si>
  <si>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</si>
  <si>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</si>
  <si>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</si>
  <si>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</si>
  <si>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</si>
  <si>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</si>
  <si>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</si>
  <si>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</si>
  <si>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</si>
  <si>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</si>
  <si>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</si>
  <si>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</si>
  <si>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</si>
  <si>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</si>
  <si>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</si>
  <si>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</si>
  <si>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</si>
  <si>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</si>
  <si>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</si>
  <si>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</si>
  <si>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</si>
  <si>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</si>
  <si>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</si>
  <si>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</si>
  <si>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</si>
  <si>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</si>
  <si>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</si>
  <si>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</si>
  <si>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</si>
  <si>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</si>
  <si>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</si>
  <si>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</si>
  <si>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</si>
  <si>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</si>
  <si>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</si>
  <si>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</si>
  <si>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</si>
  <si>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</si>
  <si>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</si>
  <si>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</si>
  <si>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</si>
  <si>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</si>
  <si>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</si>
  <si>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</si>
  <si>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</si>
  <si>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</si>
  <si>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</si>
  <si>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</si>
  <si>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</si>
  <si>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</si>
  <si>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</si>
  <si>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</si>
  <si>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</si>
  <si>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</si>
  <si>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</si>
  <si>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</si>
  <si>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</si>
  <si>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</si>
  <si>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</si>
  <si>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</si>
  <si>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</si>
  <si>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</si>
  <si>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</si>
  <si>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</si>
  <si>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</si>
  <si>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</si>
  <si>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</si>
  <si>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</si>
  <si>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</si>
  <si>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</si>
  <si>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</si>
  <si>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</si>
  <si>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</si>
  <si>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</si>
  <si>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</si>
  <si>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</si>
  <si>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</si>
  <si>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</si>
  <si>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</si>
  <si>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</si>
  <si>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</si>
  <si>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</si>
  <si>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</si>
  <si>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</si>
  <si>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</si>
  <si>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</si>
  <si>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</si>
  <si>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</si>
  <si>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</si>
  <si>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</si>
  <si>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</si>
  <si>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</si>
  <si>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</si>
  <si>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</si>
  <si>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</si>
  <si>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</si>
  <si>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</si>
  <si>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</si>
  <si>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</si>
  <si>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</si>
  <si>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</si>
  <si>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</si>
  <si>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</si>
  <si>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</si>
  <si>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</si>
  <si>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</si>
  <si>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</si>
  <si>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</si>
  <si>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</si>
  <si>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</si>
  <si>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</si>
  <si>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</si>
  <si>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</si>
  <si>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</si>
  <si>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</si>
  <si>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</si>
  <si>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</si>
  <si>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</si>
  <si>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</si>
  <si>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</si>
  <si>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</si>
  <si>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</si>
  <si>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</si>
  <si>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</si>
  <si>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</si>
  <si>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</si>
  <si>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</si>
  <si>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</si>
  <si>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</si>
  <si>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</si>
  <si>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</si>
  <si>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</si>
  <si>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</si>
  <si>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</si>
  <si>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</si>
  <si>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</si>
  <si>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</si>
  <si>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</si>
  <si>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</si>
  <si>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</si>
  <si>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</si>
  <si>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</si>
  <si>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</si>
  <si>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</si>
  <si>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</si>
  <si>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</si>
  <si>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</si>
  <si>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</si>
  <si>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</si>
  <si>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</si>
  <si>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</si>
  <si>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</si>
  <si>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</si>
  <si>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</si>
  <si>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</si>
  <si>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</si>
  <si>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</si>
  <si>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</si>
  <si>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</si>
  <si>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</si>
  <si>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</si>
  <si>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</si>
  <si>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</si>
  <si>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</si>
  <si>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</si>
  <si>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</si>
  <si>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</si>
  <si>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</si>
  <si>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</si>
  <si>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</si>
  <si>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</si>
  <si>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</si>
  <si>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</si>
  <si>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</si>
  <si>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</si>
  <si>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</si>
  <si>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</si>
  <si>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</si>
  <si>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</si>
  <si>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</si>
  <si>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</si>
  <si>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</si>
  <si>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</si>
  <si>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</si>
  <si>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</si>
  <si>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</si>
  <si>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</si>
  <si>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</si>
  <si>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</si>
  <si>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</si>
  <si>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</si>
  <si>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</si>
  <si>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</si>
  <si>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</si>
  <si>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</si>
  <si>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</si>
  <si>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</si>
  <si>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</si>
  <si>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</si>
  <si>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</si>
  <si>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</si>
  <si>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</si>
  <si>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</si>
  <si>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</si>
  <si>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</si>
  <si>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</si>
  <si>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</si>
  <si>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</si>
  <si>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</si>
  <si>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</si>
  <si>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</si>
  <si>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</si>
  <si>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</si>
  <si>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</si>
  <si>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</si>
  <si>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</si>
  <si>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</si>
  <si>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</si>
  <si>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</si>
  <si>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</si>
  <si>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</si>
  <si>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</si>
  <si>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</si>
  <si>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</si>
  <si>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</si>
  <si>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</si>
  <si>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</si>
  <si>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</si>
  <si>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</si>
  <si>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</si>
  <si>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</si>
  <si>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</si>
  <si>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</si>
  <si>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</si>
  <si>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</si>
  <si>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</si>
  <si>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</si>
  <si>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</si>
  <si>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</si>
  <si>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</si>
  <si>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</si>
  <si>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</si>
  <si>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</si>
  <si>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</si>
  <si>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</si>
  <si>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</si>
  <si>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</si>
  <si>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</si>
  <si>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</si>
  <si>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</si>
  <si>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</si>
  <si>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</si>
  <si>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</si>
  <si>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</si>
  <si>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</si>
  <si>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</si>
  <si>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</si>
  <si>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</si>
  <si>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</si>
  <si>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</si>
  <si>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</si>
  <si>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</si>
  <si>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</si>
  <si>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</si>
  <si>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</si>
  <si>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</si>
  <si>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</si>
  <si>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</si>
  <si>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</si>
  <si>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</si>
  <si>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</si>
  <si>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</si>
  <si>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</si>
  <si>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</si>
  <si>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</si>
  <si>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</si>
  <si>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</si>
  <si>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</si>
  <si>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</si>
  <si>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</si>
  <si>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</si>
  <si>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</si>
  <si>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</si>
  <si>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</si>
  <si>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</si>
  <si>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</si>
  <si>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</si>
  <si>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</si>
  <si>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</si>
  <si>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</si>
  <si>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</si>
  <si>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</si>
  <si>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</si>
  <si>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</si>
  <si>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</si>
  <si>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</si>
  <si>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</si>
  <si>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</si>
  <si>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</si>
  <si>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</si>
  <si>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</si>
  <si>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</si>
  <si>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</si>
  <si>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</si>
  <si>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</si>
  <si>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</si>
  <si>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</si>
  <si>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</si>
  <si>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</si>
  <si>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</si>
  <si>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</si>
  <si>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</si>
  <si>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</si>
  <si>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</si>
  <si>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</si>
  <si>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</si>
  <si>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</si>
  <si>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</si>
  <si>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</si>
  <si>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</si>
  <si>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</si>
  <si>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</si>
  <si>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</si>
  <si>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</si>
  <si>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</si>
  <si>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</si>
  <si>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</si>
  <si>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</si>
  <si>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</si>
  <si>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</si>
  <si>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</si>
  <si>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</si>
  <si>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</si>
  <si>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</si>
  <si>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</si>
  <si>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</si>
  <si>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</si>
  <si>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</si>
  <si>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</si>
  <si>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</si>
  <si>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</si>
  <si>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</si>
  <si>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</si>
  <si>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</si>
  <si>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</si>
  <si>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</si>
  <si>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</si>
  <si>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</si>
  <si>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</si>
  <si>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</si>
  <si>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</si>
  <si>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</si>
  <si>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</si>
  <si>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</si>
  <si>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</si>
  <si>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</si>
  <si>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</si>
  <si>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</si>
  <si>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</si>
  <si>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</si>
  <si>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</si>
  <si>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</si>
  <si>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</si>
  <si>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</si>
  <si>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</si>
  <si>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</si>
  <si>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</si>
  <si>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</si>
  <si>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</si>
  <si>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</si>
  <si>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</si>
  <si>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</si>
  <si>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</si>
  <si>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</si>
  <si>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</si>
  <si>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</si>
  <si>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</si>
  <si>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</si>
  <si>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</si>
  <si>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</si>
  <si>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</si>
  <si>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</si>
  <si>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</si>
  <si>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</si>
  <si>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</si>
  <si>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</si>
  <si>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</si>
  <si>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</si>
  <si>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</si>
  <si>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</si>
  <si>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</si>
  <si>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</si>
  <si>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</si>
  <si>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</si>
  <si>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</si>
  <si>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</si>
  <si>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</si>
  <si>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</si>
  <si>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</si>
  <si>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</si>
  <si>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</si>
  <si>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</si>
  <si>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</si>
  <si>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</si>
  <si>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</si>
  <si>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</si>
  <si>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</si>
  <si>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</si>
  <si>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</si>
  <si>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</si>
  <si>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</si>
  <si>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</si>
  <si>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</si>
  <si>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</si>
  <si>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</si>
  <si>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</si>
  <si>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</si>
  <si>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</si>
  <si>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</si>
  <si>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</si>
  <si>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</si>
  <si>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</si>
  <si>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</si>
  <si>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</si>
  <si>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</si>
  <si>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</si>
  <si>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</si>
  <si>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</si>
  <si>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</si>
  <si>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</si>
  <si>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</si>
  <si>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</si>
  <si>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</si>
  <si>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</si>
  <si>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</si>
  <si>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</si>
  <si>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</si>
  <si>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</si>
  <si>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</si>
  <si>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</si>
  <si>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</si>
  <si>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</si>
  <si>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</si>
  <si>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</si>
  <si>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</si>
  <si>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</si>
  <si>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</si>
  <si>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</si>
  <si>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</si>
  <si>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</si>
  <si>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</si>
  <si>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</si>
  <si>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</si>
  <si>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</si>
  <si>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</si>
  <si>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</si>
  <si>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</si>
  <si>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</si>
  <si>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</si>
  <si>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</si>
  <si>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</si>
  <si>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</si>
  <si>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</si>
  <si>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</si>
  <si>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</si>
  <si>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</si>
  <si>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</si>
  <si>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</si>
  <si>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</si>
  <si>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</si>
  <si>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</si>
  <si>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</si>
  <si>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</si>
  <si>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</si>
  <si>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</si>
  <si>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</si>
  <si>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</si>
  <si>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</si>
  <si>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</si>
  <si>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</si>
  <si>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</si>
  <si>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</si>
  <si>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</si>
  <si>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</si>
  <si>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</si>
  <si>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</si>
  <si>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</si>
  <si>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</si>
  <si>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</si>
  <si>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</si>
  <si>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</si>
  <si>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</si>
  <si>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</si>
  <si>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</si>
  <si>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</si>
  <si>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</si>
  <si>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</si>
  <si>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</si>
  <si>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</si>
  <si>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</si>
  <si>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</si>
  <si>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</si>
  <si>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</si>
  <si>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</si>
  <si>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</si>
  <si>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</si>
  <si>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</si>
  <si>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</si>
  <si>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</si>
  <si>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</si>
  <si>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</si>
  <si>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</si>
  <si>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</si>
  <si>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</si>
  <si>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</si>
  <si>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</si>
  <si>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</si>
  <si>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</si>
  <si>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</si>
  <si>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</si>
  <si>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</si>
  <si>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</si>
  <si>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</si>
  <si>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</si>
  <si>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</si>
  <si>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</si>
  <si>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</si>
  <si>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</si>
  <si>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</si>
  <si>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</si>
  <si>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</si>
  <si>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</si>
  <si>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</si>
  <si>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</si>
  <si>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</si>
  <si>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</si>
  <si>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</si>
  <si>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</si>
  <si>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</si>
  <si>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</si>
  <si>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</si>
  <si>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</si>
  <si>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</si>
  <si>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</si>
  <si>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</si>
  <si>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</si>
  <si>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</si>
  <si>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</si>
  <si>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</si>
  <si>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</si>
  <si>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</si>
  <si>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</si>
  <si>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</si>
  <si>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</si>
  <si>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</si>
  <si>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</si>
  <si>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</si>
  <si>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</si>
  <si>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</si>
  <si>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</si>
  <si>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</si>
  <si>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</si>
  <si>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</si>
  <si>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</si>
  <si>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</si>
  <si>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</si>
  <si>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</si>
  <si>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</si>
  <si>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</si>
  <si>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</si>
  <si>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</si>
  <si>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</si>
  <si>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</si>
  <si>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</si>
  <si>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</si>
  <si>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</si>
  <si>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</si>
  <si>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</si>
  <si>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</si>
  <si>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</si>
  <si>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</si>
  <si>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</si>
  <si>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</si>
  <si>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</si>
  <si>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</si>
  <si>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</si>
  <si>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</si>
  <si>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</si>
  <si>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</si>
  <si>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</si>
  <si>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</si>
  <si>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</si>
  <si>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</si>
  <si>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</si>
  <si>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</si>
  <si>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</si>
  <si>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</si>
  <si>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</si>
  <si>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</si>
  <si>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</si>
  <si>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</si>
  <si>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</si>
  <si>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</si>
  <si>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</si>
  <si>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</si>
  <si>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</si>
  <si>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</si>
  <si>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</si>
  <si>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</si>
  <si>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</si>
  <si>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</si>
  <si>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</si>
  <si>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</si>
  <si>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</si>
  <si>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</si>
  <si>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</si>
  <si>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</si>
  <si>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</si>
  <si>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</si>
  <si>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</si>
  <si>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</si>
  <si>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</si>
  <si>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</si>
  <si>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</si>
  <si>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</si>
  <si>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</si>
  <si>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</si>
  <si>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</si>
  <si>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</si>
  <si>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</si>
  <si>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</si>
  <si>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</si>
  <si>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</si>
  <si>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</si>
  <si>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</si>
  <si>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</si>
  <si>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</si>
  <si>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</si>
  <si>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</si>
  <si>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</si>
  <si>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</si>
  <si>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</si>
  <si>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</si>
  <si>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</si>
  <si>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</si>
  <si>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</si>
  <si>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</si>
  <si>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</si>
  <si>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</si>
  <si>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</si>
  <si>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</si>
  <si>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</si>
  <si>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</si>
  <si>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</si>
  <si>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</si>
  <si>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</si>
  <si>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</si>
  <si>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</si>
  <si>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</si>
  <si>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</si>
  <si>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</si>
  <si>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</si>
  <si>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</si>
  <si>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</si>
  <si>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</si>
  <si>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</si>
  <si>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</si>
  <si>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</si>
  <si>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</si>
  <si>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</si>
  <si>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</si>
  <si>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</si>
  <si>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</si>
  <si>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</si>
  <si>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</si>
  <si>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</si>
  <si>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</si>
  <si>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</si>
  <si>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</si>
  <si>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</si>
  <si>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</si>
  <si>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</si>
  <si>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</si>
  <si>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</si>
  <si>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</si>
  <si>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</si>
  <si>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</si>
  <si>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</si>
  <si>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</si>
  <si>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</si>
  <si>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</si>
  <si>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</si>
  <si>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</si>
  <si>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</si>
  <si>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</si>
  <si>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</si>
  <si>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</si>
  <si>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</si>
  <si>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</si>
  <si>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</si>
  <si>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</si>
  <si>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</si>
  <si>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</si>
  <si>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</si>
  <si>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</si>
  <si>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</si>
  <si>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</si>
  <si>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</si>
  <si>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</si>
  <si>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</si>
  <si>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</si>
  <si>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</si>
  <si>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</si>
  <si>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</si>
  <si>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</si>
  <si>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</si>
  <si>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</si>
  <si>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</si>
  <si>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</si>
  <si>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</si>
  <si>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</si>
  <si>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</si>
  <si>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</si>
  <si>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</si>
  <si>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</si>
  <si>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</si>
  <si>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</si>
  <si>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</si>
  <si>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</si>
  <si>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</si>
  <si>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</si>
  <si>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</si>
  <si>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</si>
  <si>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</si>
  <si>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</si>
  <si>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</si>
  <si>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</si>
  <si>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</si>
  <si>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</si>
  <si>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</si>
  <si>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</si>
  <si>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</si>
  <si>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</si>
  <si>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</si>
  <si>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</si>
  <si>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</si>
  <si>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</si>
  <si>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</si>
  <si>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</si>
  <si>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</si>
  <si>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</si>
  <si>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</si>
  <si>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</si>
  <si>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</si>
  <si>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</si>
  <si>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</si>
  <si>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</si>
  <si>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</si>
  <si>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</si>
  <si>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</si>
  <si>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</si>
  <si>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</si>
  <si>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</si>
  <si>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</si>
  <si>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</si>
  <si>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</si>
  <si>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</si>
  <si>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</si>
  <si>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</si>
  <si>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</si>
  <si>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</si>
  <si>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</si>
  <si>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</si>
  <si>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</si>
  <si>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</si>
  <si>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</si>
  <si>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</si>
  <si>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</si>
  <si>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</si>
  <si>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</si>
  <si>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</si>
  <si>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</si>
  <si>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</si>
  <si>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</si>
  <si>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</si>
  <si>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</si>
  <si>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</si>
  <si>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</si>
  <si>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</si>
  <si>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</si>
  <si>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</si>
  <si>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</si>
  <si>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</si>
  <si>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</si>
  <si>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</si>
  <si>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</si>
  <si>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</si>
  <si>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</si>
  <si>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</si>
  <si>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</si>
  <si>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</si>
  <si>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</si>
  <si>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</si>
  <si>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</si>
  <si>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</si>
  <si>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</si>
  <si>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</si>
  <si>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</si>
  <si>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</si>
  <si>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</si>
  <si>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</si>
  <si>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</si>
  <si>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</si>
  <si>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</si>
  <si>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</si>
  <si>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</si>
  <si>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</si>
  <si>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</si>
  <si>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</si>
  <si>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</si>
  <si>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</si>
  <si>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</si>
  <si>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</si>
  <si>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</si>
  <si>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</si>
  <si>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</si>
  <si>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</si>
  <si>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</si>
  <si>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</si>
  <si>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</si>
  <si>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</si>
  <si>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</si>
  <si>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</si>
  <si>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</si>
  <si>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</si>
  <si>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</si>
  <si>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</si>
  <si>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</si>
  <si>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</si>
  <si>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</si>
  <si>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</si>
  <si>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</si>
  <si>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</si>
  <si>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</si>
  <si>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</si>
  <si>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</si>
  <si>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</si>
  <si>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</si>
  <si>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</si>
  <si>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</si>
  <si>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</si>
  <si>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</si>
  <si>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</si>
  <si>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</si>
  <si>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</si>
  <si>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</si>
  <si>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</si>
  <si>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</si>
  <si>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</si>
  <si>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</si>
  <si>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</si>
  <si>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</si>
  <si>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</si>
  <si>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</si>
  <si>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</si>
  <si>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</si>
  <si>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</si>
  <si>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</si>
  <si>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</si>
  <si>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</si>
  <si>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</si>
  <si>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</si>
  <si>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</si>
  <si>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</si>
  <si>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</si>
  <si>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</si>
  <si>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</si>
  <si>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</si>
  <si>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</si>
  <si>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</si>
  <si>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</si>
  <si>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</si>
  <si>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</si>
  <si>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</si>
  <si>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</si>
  <si>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</si>
  <si>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</si>
  <si>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</si>
  <si>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</si>
  <si>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</si>
  <si>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</si>
  <si>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</si>
  <si>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</si>
  <si>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</si>
  <si>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</si>
  <si>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</si>
  <si>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</si>
  <si>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</si>
  <si>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</si>
  <si>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</si>
  <si>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</si>
  <si>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</si>
  <si>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</si>
  <si>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</si>
  <si>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</si>
  <si>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</si>
  <si>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</si>
  <si>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</si>
  <si>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</si>
  <si>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</si>
  <si>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</si>
  <si>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</si>
  <si>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</si>
  <si>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</si>
  <si>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</si>
  <si>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</si>
  <si>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</si>
  <si>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</si>
  <si>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</si>
  <si>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</si>
  <si>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</si>
  <si>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</si>
  <si>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</si>
  <si>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</si>
  <si>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</si>
  <si>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</si>
  <si>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</si>
  <si>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</si>
  <si>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</si>
  <si>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</si>
  <si>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</si>
  <si>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</si>
  <si>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</si>
  <si>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</si>
  <si>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</si>
  <si>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</si>
  <si>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</si>
  <si>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</si>
  <si>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</si>
  <si>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</si>
  <si>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</si>
  <si>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</si>
  <si>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</si>
  <si>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</si>
  <si>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</si>
  <si>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</si>
  <si>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</si>
  <si>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</si>
  <si>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</si>
  <si>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</si>
  <si>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</si>
  <si>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</si>
  <si>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</si>
  <si>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</si>
  <si>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</si>
  <si>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</si>
  <si>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</si>
  <si>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</si>
  <si>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</si>
  <si>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</si>
  <si>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</si>
  <si>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</si>
  <si>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</si>
  <si>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</si>
  <si>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</si>
  <si>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</si>
  <si>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</si>
  <si>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</si>
  <si>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</si>
  <si>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</si>
  <si>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</si>
  <si>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</si>
  <si>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</si>
  <si>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</si>
  <si>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</si>
  <si>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</si>
  <si>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</si>
  <si>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</si>
  <si>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</si>
  <si>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</si>
  <si>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</si>
  <si>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</si>
  <si>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</si>
  <si>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</si>
  <si>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</si>
  <si>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</si>
  <si>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</si>
  <si>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</si>
  <si>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</si>
  <si>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</si>
  <si>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</si>
  <si>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</si>
  <si>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</si>
  <si>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</si>
  <si>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</si>
  <si>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</si>
  <si>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</si>
  <si>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</si>
  <si>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</si>
  <si>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</si>
  <si>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</si>
  <si>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</si>
  <si>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</si>
  <si>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</si>
  <si>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</si>
  <si>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</si>
  <si>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</si>
  <si>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</si>
  <si>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</si>
  <si>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</si>
  <si>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</si>
  <si>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</si>
  <si>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</si>
  <si>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</si>
  <si>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</si>
  <si>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</si>
  <si>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</si>
  <si>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</si>
  <si>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</si>
  <si>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</si>
  <si>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</si>
  <si>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</si>
  <si>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</si>
  <si>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</si>
  <si>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</si>
  <si>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</si>
  <si>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</si>
  <si>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</si>
  <si>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</si>
  <si>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</si>
  <si>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</si>
  <si>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</si>
  <si>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</si>
  <si>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</si>
  <si>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</si>
  <si>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</si>
  <si>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</si>
  <si>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</si>
  <si>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</si>
  <si>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</si>
  <si>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</si>
  <si>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</si>
  <si>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</si>
  <si>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</si>
  <si>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</si>
  <si>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</si>
  <si>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</si>
  <si>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</si>
  <si>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</si>
  <si>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</si>
  <si>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</si>
  <si>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</si>
  <si>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</si>
  <si>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</si>
  <si>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</si>
  <si>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</si>
  <si>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</si>
  <si>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</si>
  <si>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</si>
  <si>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</si>
  <si>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</si>
  <si>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</si>
  <si>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</si>
  <si>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</si>
  <si>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</si>
  <si>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</si>
  <si>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</si>
  <si>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</si>
  <si>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</si>
  <si>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</si>
  <si>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</si>
  <si>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</si>
  <si>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</si>
  <si>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</si>
  <si>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</si>
  <si>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</si>
  <si>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</si>
  <si>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</si>
  <si>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</si>
  <si>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</si>
  <si>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</si>
  <si>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</si>
  <si>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</si>
  <si>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</si>
  <si>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</si>
  <si>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</si>
  <si>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</si>
  <si>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</si>
  <si>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</si>
  <si>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</si>
  <si>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</si>
  <si>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</si>
  <si>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</si>
  <si>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</si>
  <si>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</si>
  <si>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</si>
  <si>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</si>
  <si>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</si>
  <si>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</si>
  <si>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</si>
  <si>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</si>
  <si>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</si>
  <si>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</si>
  <si>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</si>
  <si>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</si>
  <si>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</si>
  <si>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</si>
  <si>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</si>
  <si>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</si>
  <si>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</si>
  <si>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</si>
  <si>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</si>
  <si>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</si>
  <si>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</si>
  <si>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</si>
  <si>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</si>
  <si>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</si>
  <si>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</si>
  <si>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</si>
  <si>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</si>
  <si>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</si>
  <si>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</si>
  <si>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</si>
  <si>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</si>
  <si>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</si>
  <si>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</si>
  <si>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</si>
  <si>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</si>
  <si>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</si>
  <si>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</si>
  <si>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</si>
  <si>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</si>
  <si>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</si>
  <si>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</si>
  <si>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</si>
  <si>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</si>
  <si>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</si>
  <si>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</si>
  <si>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</si>
  <si>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</si>
  <si>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</si>
  <si>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</si>
  <si>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</si>
  <si>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</si>
  <si>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</si>
  <si>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</si>
  <si>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</si>
  <si>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</si>
  <si>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</si>
  <si>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</si>
  <si>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</si>
  <si>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</si>
  <si>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</si>
  <si>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</si>
  <si>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</si>
  <si>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</si>
  <si>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</si>
  <si>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</si>
  <si>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</si>
  <si>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</si>
  <si>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</si>
  <si>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</si>
  <si>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</si>
  <si>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</si>
  <si>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</si>
  <si>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</si>
  <si>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</si>
  <si>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</si>
  <si>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</si>
  <si>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</si>
  <si>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</si>
  <si>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</si>
  <si>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</si>
  <si>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</si>
  <si>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</si>
  <si>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</si>
  <si>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</si>
  <si>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</si>
  <si>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</si>
  <si>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</si>
  <si>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</si>
  <si>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</si>
  <si>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</si>
  <si>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</si>
  <si>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</si>
  <si>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</si>
  <si>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</si>
  <si>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</si>
  <si>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</si>
  <si>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</si>
  <si>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</si>
  <si>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</si>
  <si>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</si>
  <si>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</si>
  <si>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</si>
  <si>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</si>
  <si>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</si>
  <si>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</si>
  <si>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</si>
  <si>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</si>
  <si>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</si>
  <si>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</si>
  <si>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</si>
  <si>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</si>
  <si>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</si>
  <si>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</si>
  <si>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</si>
  <si>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</si>
  <si>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</si>
  <si>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</si>
  <si>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</si>
  <si>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</si>
  <si>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</si>
  <si>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</si>
  <si>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</si>
  <si>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</si>
  <si>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</si>
  <si>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Нови Кнежевац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</si>
</sst>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206</c:v>
                </c:pt>
                <c:pt idx="1">
                  <c:v>176</c:v>
                </c:pt>
                <c:pt idx="2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212</c:v>
                </c:pt>
                <c:pt idx="1">
                  <c:v>237</c:v>
                </c:pt>
                <c:pt idx="2">
                  <c:v>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6038784"/>
        <c:axId val="106040320"/>
      </c:barChart>
      <c:catAx>
        <c:axId val="10603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040320"/>
        <c:crosses val="autoZero"/>
        <c:auto val="1"/>
        <c:lblAlgn val="ctr"/>
        <c:lblOffset val="100"/>
        <c:noMultiLvlLbl val="0"/>
      </c:catAx>
      <c:valAx>
        <c:axId val="106040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03878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1309</c:v>
                </c:pt>
                <c:pt idx="1">
                  <c:v>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580288"/>
        <c:axId val="109581824"/>
      </c:barChart>
      <c:catAx>
        <c:axId val="109580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9581824"/>
        <c:crosses val="autoZero"/>
        <c:auto val="1"/>
        <c:lblAlgn val="ctr"/>
        <c:lblOffset val="100"/>
        <c:noMultiLvlLbl val="0"/>
      </c:catAx>
      <c:valAx>
        <c:axId val="109581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5802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1186</c:v>
                </c:pt>
                <c:pt idx="1">
                  <c:v>964</c:v>
                </c:pt>
                <c:pt idx="2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594496"/>
        <c:axId val="109596032"/>
      </c:barChart>
      <c:catAx>
        <c:axId val="10959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596032"/>
        <c:crosses val="autoZero"/>
        <c:auto val="1"/>
        <c:lblAlgn val="ctr"/>
        <c:lblOffset val="100"/>
        <c:noMultiLvlLbl val="0"/>
      </c:catAx>
      <c:valAx>
        <c:axId val="109596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5944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15</c:v>
                </c:pt>
                <c:pt idx="1">
                  <c:v>25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619456"/>
        <c:axId val="109629440"/>
      </c:barChart>
      <c:catAx>
        <c:axId val="1096194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629440"/>
        <c:crosses val="autoZero"/>
        <c:auto val="1"/>
        <c:lblAlgn val="ctr"/>
        <c:lblOffset val="100"/>
        <c:noMultiLvlLbl val="0"/>
      </c:catAx>
      <c:valAx>
        <c:axId val="1096294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09619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24</c:v>
                </c:pt>
                <c:pt idx="1">
                  <c:v>17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178688"/>
        <c:axId val="110180224"/>
      </c:barChart>
      <c:catAx>
        <c:axId val="110178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180224"/>
        <c:crosses val="autoZero"/>
        <c:auto val="1"/>
        <c:lblAlgn val="ctr"/>
        <c:lblOffset val="100"/>
        <c:noMultiLvlLbl val="0"/>
      </c:catAx>
      <c:valAx>
        <c:axId val="110180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178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10</c:v>
                </c:pt>
                <c:pt idx="1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202880"/>
        <c:axId val="110204416"/>
      </c:barChart>
      <c:catAx>
        <c:axId val="1102028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204416"/>
        <c:crosses val="autoZero"/>
        <c:auto val="1"/>
        <c:lblAlgn val="ctr"/>
        <c:lblOffset val="100"/>
        <c:noMultiLvlLbl val="0"/>
      </c:catAx>
      <c:valAx>
        <c:axId val="1102044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202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52.368000000000002</c:v>
                </c:pt>
                <c:pt idx="1">
                  <c:v>52.368000000000002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230912"/>
        <c:axId val="110240896"/>
      </c:barChart>
      <c:catAx>
        <c:axId val="1102309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240896"/>
        <c:crosses val="autoZero"/>
        <c:auto val="1"/>
        <c:lblAlgn val="ctr"/>
        <c:lblOffset val="100"/>
        <c:noMultiLvlLbl val="0"/>
      </c:catAx>
      <c:valAx>
        <c:axId val="1102408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2309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3782</c:v>
                </c:pt>
                <c:pt idx="1">
                  <c:v>2925</c:v>
                </c:pt>
                <c:pt idx="2">
                  <c:v>3503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257664"/>
        <c:axId val="110259200"/>
      </c:barChart>
      <c:catAx>
        <c:axId val="11025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259200"/>
        <c:crosses val="autoZero"/>
        <c:auto val="1"/>
        <c:lblAlgn val="ctr"/>
        <c:lblOffset val="100"/>
        <c:noMultiLvlLbl val="0"/>
      </c:catAx>
      <c:valAx>
        <c:axId val="110259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257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19.8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271872"/>
        <c:axId val="110277760"/>
      </c:barChart>
      <c:catAx>
        <c:axId val="11027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277760"/>
        <c:crosses val="autoZero"/>
        <c:auto val="1"/>
        <c:lblAlgn val="ctr"/>
        <c:lblOffset val="100"/>
        <c:noMultiLvlLbl val="0"/>
      </c:catAx>
      <c:valAx>
        <c:axId val="110277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2718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21.5</c:v>
                </c:pt>
                <c:pt idx="1">
                  <c:v>33.299999999999997</c:v>
                </c:pt>
                <c:pt idx="2">
                  <c:v>35.1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380544"/>
        <c:axId val="110382080"/>
      </c:barChart>
      <c:catAx>
        <c:axId val="11038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382080"/>
        <c:crosses val="autoZero"/>
        <c:auto val="1"/>
        <c:lblAlgn val="ctr"/>
        <c:lblOffset val="100"/>
        <c:noMultiLvlLbl val="0"/>
      </c:catAx>
      <c:valAx>
        <c:axId val="110382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380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18.189148715585763</c:v>
                </c:pt>
                <c:pt idx="1">
                  <c:v>59.152171408823875</c:v>
                </c:pt>
                <c:pt idx="2">
                  <c:v>22.658679875590369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29</c:v>
                </c:pt>
                <c:pt idx="1">
                  <c:v>42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4</c:v>
                </c:pt>
                <c:pt idx="1">
                  <c:v>2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6057088"/>
        <c:axId val="106058880"/>
      </c:barChart>
      <c:catAx>
        <c:axId val="10605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058880"/>
        <c:crosses val="autoZero"/>
        <c:auto val="1"/>
        <c:lblAlgn val="ctr"/>
        <c:lblOffset val="100"/>
        <c:noMultiLvlLbl val="0"/>
      </c:catAx>
      <c:valAx>
        <c:axId val="106058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05708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21</c:v>
                </c:pt>
                <c:pt idx="1">
                  <c:v>22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0465792"/>
        <c:axId val="110467328"/>
      </c:barChart>
      <c:catAx>
        <c:axId val="11046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467328"/>
        <c:crosses val="autoZero"/>
        <c:auto val="1"/>
        <c:lblAlgn val="ctr"/>
        <c:lblOffset val="100"/>
        <c:noMultiLvlLbl val="0"/>
      </c:catAx>
      <c:valAx>
        <c:axId val="110467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04657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0703744"/>
        <c:axId val="110705280"/>
      </c:barChart>
      <c:catAx>
        <c:axId val="11070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705280"/>
        <c:crosses val="autoZero"/>
        <c:auto val="1"/>
        <c:lblAlgn val="ctr"/>
        <c:lblOffset val="100"/>
        <c:noMultiLvlLbl val="0"/>
      </c:catAx>
      <c:valAx>
        <c:axId val="11070528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070374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82.5</c:v>
                </c:pt>
                <c:pt idx="1">
                  <c:v>93.6</c:v>
                </c:pt>
                <c:pt idx="2">
                  <c:v>97.6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86</c:v>
                </c:pt>
                <c:pt idx="1">
                  <c:v>80.8</c:v>
                </c:pt>
                <c:pt idx="2">
                  <c:v>95.6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745088"/>
        <c:axId val="110746624"/>
      </c:barChart>
      <c:catAx>
        <c:axId val="110745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746624"/>
        <c:crosses val="autoZero"/>
        <c:auto val="1"/>
        <c:lblAlgn val="ctr"/>
        <c:lblOffset val="100"/>
        <c:noMultiLvlLbl val="0"/>
      </c:catAx>
      <c:valAx>
        <c:axId val="1107466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7450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229</c:v>
                </c:pt>
                <c:pt idx="1">
                  <c:v>206</c:v>
                </c:pt>
                <c:pt idx="2">
                  <c:v>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772224"/>
        <c:axId val="110773760"/>
      </c:barChart>
      <c:catAx>
        <c:axId val="11077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773760"/>
        <c:crosses val="autoZero"/>
        <c:auto val="1"/>
        <c:lblAlgn val="ctr"/>
        <c:lblOffset val="100"/>
        <c:noMultiLvlLbl val="0"/>
      </c:catAx>
      <c:valAx>
        <c:axId val="110773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772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5</c:v>
                </c:pt>
                <c:pt idx="1">
                  <c:v>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2</c:v>
                </c:pt>
                <c:pt idx="1">
                  <c:v>5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813184"/>
        <c:axId val="110814720"/>
      </c:barChart>
      <c:catAx>
        <c:axId val="11081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814720"/>
        <c:crosses val="autoZero"/>
        <c:auto val="1"/>
        <c:lblAlgn val="ctr"/>
        <c:lblOffset val="100"/>
        <c:noMultiLvlLbl val="0"/>
      </c:catAx>
      <c:valAx>
        <c:axId val="110814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81318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9</c:v>
                </c:pt>
                <c:pt idx="1">
                  <c:v>18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27</c:v>
                </c:pt>
                <c:pt idx="1">
                  <c:v>23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186304"/>
        <c:axId val="111187840"/>
      </c:barChart>
      <c:catAx>
        <c:axId val="11118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187840"/>
        <c:crosses val="autoZero"/>
        <c:auto val="1"/>
        <c:lblAlgn val="ctr"/>
        <c:lblOffset val="100"/>
        <c:noMultiLvlLbl val="0"/>
      </c:catAx>
      <c:valAx>
        <c:axId val="111187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1863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2.2578044004146989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2.5457896555696347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2.5112314249510428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2.5688284759820297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2.2578044004146989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2.2002073493837115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2.4305955535076604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2.7185808086625967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3.2484736781476786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3.0411242944361248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2.9720078331989401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3.7898859578389588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4.8727105172215177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4.8381522866029254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3.3867066006220483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2.2578044004146989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1.7394309411358138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1.2095380716507314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1290624"/>
        <c:axId val="111296512"/>
      </c:barChart>
      <c:catAx>
        <c:axId val="11129062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1296512"/>
        <c:crosses val="autoZero"/>
        <c:auto val="1"/>
        <c:lblAlgn val="ctr"/>
        <c:lblOffset val="100"/>
        <c:noMultiLvlLbl val="0"/>
      </c:catAx>
      <c:valAx>
        <c:axId val="11129651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129062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2.603386706600622</c:v>
                </c:pt>
                <c:pt idx="1">
                  <c:v>2.5457896555696347</c:v>
                </c:pt>
                <c:pt idx="2">
                  <c:v>2.580347886188227</c:v>
                </c:pt>
                <c:pt idx="3">
                  <c:v>2.4881926045386473</c:v>
                </c:pt>
                <c:pt idx="4">
                  <c:v>2.2808432208270935</c:v>
                </c:pt>
                <c:pt idx="5">
                  <c:v>2.7992166801059786</c:v>
                </c:pt>
                <c:pt idx="6">
                  <c:v>2.5573090657758324</c:v>
                </c:pt>
                <c:pt idx="7">
                  <c:v>3.2599930883538764</c:v>
                </c:pt>
                <c:pt idx="8">
                  <c:v>3.7438083170141692</c:v>
                </c:pt>
                <c:pt idx="9">
                  <c:v>3.6170948047459968</c:v>
                </c:pt>
                <c:pt idx="10">
                  <c:v>3.1793572169104944</c:v>
                </c:pt>
                <c:pt idx="11">
                  <c:v>3.9857159313443149</c:v>
                </c:pt>
                <c:pt idx="12">
                  <c:v>4.2852205967054493</c:v>
                </c:pt>
                <c:pt idx="13">
                  <c:v>3.9626771109319203</c:v>
                </c:pt>
                <c:pt idx="14">
                  <c:v>2.6494643474254116</c:v>
                </c:pt>
                <c:pt idx="15">
                  <c:v>1.1980186614445341</c:v>
                </c:pt>
                <c:pt idx="16">
                  <c:v>1.0252275083515723</c:v>
                </c:pt>
                <c:pt idx="17">
                  <c:v>0.39165994701071299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1312896"/>
        <c:axId val="111314432"/>
      </c:barChart>
      <c:catAx>
        <c:axId val="11131289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1314432"/>
        <c:crosses val="autoZero"/>
        <c:auto val="1"/>
        <c:lblAlgn val="ctr"/>
        <c:lblOffset val="100"/>
        <c:noMultiLvlLbl val="0"/>
      </c:catAx>
      <c:valAx>
        <c:axId val="11131443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13128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0.10666666666666667</c:v>
                </c:pt>
                <c:pt idx="1">
                  <c:v>0.33472803347280333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1.92</c:v>
                </c:pt>
                <c:pt idx="1">
                  <c:v>1.2831241283124128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11.013333333333334</c:v>
                </c:pt>
                <c:pt idx="1">
                  <c:v>5.8577405857740583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27.946666666666665</c:v>
                </c:pt>
                <c:pt idx="1">
                  <c:v>24.658298465829848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45.626666666666665</c:v>
                </c:pt>
                <c:pt idx="1">
                  <c:v>57.405857740585773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4.6933333333333334</c:v>
                </c:pt>
                <c:pt idx="1">
                  <c:v>3.7377963737796374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8.6933333333333334</c:v>
                </c:pt>
                <c:pt idx="1">
                  <c:v>6.7224546722454672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1465600"/>
        <c:axId val="111467136"/>
      </c:barChart>
      <c:catAx>
        <c:axId val="111465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467136"/>
        <c:crosses val="autoZero"/>
        <c:auto val="1"/>
        <c:lblAlgn val="ctr"/>
        <c:lblOffset val="100"/>
        <c:noMultiLvlLbl val="0"/>
      </c:catAx>
      <c:valAx>
        <c:axId val="1114671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46560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34.106666666666669</c:v>
                </c:pt>
                <c:pt idx="1">
                  <c:v>28.061366806136679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35.36</c:v>
                </c:pt>
                <c:pt idx="1">
                  <c:v>44.26778242677824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30.293333333333333</c:v>
                </c:pt>
                <c:pt idx="1">
                  <c:v>27.364016736401673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0.24</c:v>
                </c:pt>
                <c:pt idx="1">
                  <c:v>0.30683403068340304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1519232"/>
        <c:axId val="111520768"/>
      </c:barChart>
      <c:catAx>
        <c:axId val="111519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520768"/>
        <c:crosses val="autoZero"/>
        <c:auto val="1"/>
        <c:lblAlgn val="ctr"/>
        <c:lblOffset val="100"/>
        <c:noMultiLvlLbl val="0"/>
      </c:catAx>
      <c:valAx>
        <c:axId val="1115207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51923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369</c:v>
                </c:pt>
                <c:pt idx="1">
                  <c:v>335</c:v>
                </c:pt>
                <c:pt idx="2">
                  <c:v>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393</c:v>
                </c:pt>
                <c:pt idx="1">
                  <c:v>350</c:v>
                </c:pt>
                <c:pt idx="2">
                  <c:v>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6083072"/>
        <c:axId val="106084608"/>
      </c:barChart>
      <c:catAx>
        <c:axId val="10608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084608"/>
        <c:crosses val="autoZero"/>
        <c:auto val="1"/>
        <c:lblAlgn val="ctr"/>
        <c:lblOffset val="100"/>
        <c:noMultiLvlLbl val="0"/>
      </c:catAx>
      <c:valAx>
        <c:axId val="106084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083072"/>
        <c:crosses val="autoZero"/>
        <c:crossBetween val="between"/>
        <c:majorUnit val="1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8</c:v>
                </c:pt>
                <c:pt idx="3">
                  <c:v>13</c:v>
                </c:pt>
                <c:pt idx="4">
                  <c:v>16</c:v>
                </c:pt>
                <c:pt idx="5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7</c:v>
                </c:pt>
                <c:pt idx="3">
                  <c:v>10</c:v>
                </c:pt>
                <c:pt idx="4">
                  <c:v>8</c:v>
                </c:pt>
                <c:pt idx="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1556480"/>
        <c:axId val="111558016"/>
      </c:barChart>
      <c:catAx>
        <c:axId val="1115564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558016"/>
        <c:crosses val="autoZero"/>
        <c:auto val="1"/>
        <c:lblAlgn val="ctr"/>
        <c:lblOffset val="100"/>
        <c:noMultiLvlLbl val="0"/>
      </c:catAx>
      <c:valAx>
        <c:axId val="1115580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5564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1.49</c:v>
                </c:pt>
                <c:pt idx="1">
                  <c:v>0.81</c:v>
                </c:pt>
                <c:pt idx="3">
                  <c:v>0.44</c:v>
                </c:pt>
                <c:pt idx="4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1607168"/>
        <c:axId val="111613056"/>
      </c:barChart>
      <c:catAx>
        <c:axId val="111607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613056"/>
        <c:crosses val="autoZero"/>
        <c:auto val="1"/>
        <c:lblAlgn val="ctr"/>
        <c:lblOffset val="100"/>
        <c:noMultiLvlLbl val="0"/>
      </c:catAx>
      <c:valAx>
        <c:axId val="11161305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60716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3.8759689922480618</c:v>
                </c:pt>
                <c:pt idx="1">
                  <c:v>57.097186700767267</c:v>
                </c:pt>
                <c:pt idx="2">
                  <c:v>21.831955922865014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96.124031007751938</c:v>
                </c:pt>
                <c:pt idx="1">
                  <c:v>42.90281329923274</c:v>
                </c:pt>
                <c:pt idx="2">
                  <c:v>78.168044077134994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1668608"/>
        <c:axId val="111678592"/>
      </c:barChart>
      <c:catAx>
        <c:axId val="1116686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678592"/>
        <c:crosses val="autoZero"/>
        <c:auto val="1"/>
        <c:lblAlgn val="ctr"/>
        <c:lblOffset val="100"/>
        <c:noMultiLvlLbl val="0"/>
      </c:catAx>
      <c:valAx>
        <c:axId val="1116785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6686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42</c:v>
                </c:pt>
                <c:pt idx="1">
                  <c:v>49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47</c:v>
                </c:pt>
                <c:pt idx="1">
                  <c:v>40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722496"/>
        <c:axId val="111724032"/>
      </c:barChart>
      <c:catAx>
        <c:axId val="111722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724032"/>
        <c:crosses val="autoZero"/>
        <c:auto val="1"/>
        <c:lblAlgn val="ctr"/>
        <c:lblOffset val="100"/>
        <c:noMultiLvlLbl val="0"/>
      </c:catAx>
      <c:valAx>
        <c:axId val="111724032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172249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93</c:v>
                </c:pt>
                <c:pt idx="1">
                  <c:v>133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122</c:v>
                </c:pt>
                <c:pt idx="1">
                  <c:v>121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911296"/>
        <c:axId val="111912832"/>
      </c:barChart>
      <c:catAx>
        <c:axId val="11191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912832"/>
        <c:crosses val="autoZero"/>
        <c:auto val="1"/>
        <c:lblAlgn val="ctr"/>
        <c:lblOffset val="100"/>
        <c:noMultiLvlLbl val="0"/>
      </c:catAx>
      <c:valAx>
        <c:axId val="111912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191129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38.473895582329313</c:v>
                </c:pt>
                <c:pt idx="1">
                  <c:v>33.877038895859471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27.710843373493976</c:v>
                </c:pt>
                <c:pt idx="1">
                  <c:v>31.242158092848182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12.931726907630523</c:v>
                </c:pt>
                <c:pt idx="1">
                  <c:v>16.687578419071521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9.9598393574297184</c:v>
                </c:pt>
                <c:pt idx="1">
                  <c:v>11.877875365955667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6.5863453815261046</c:v>
                </c:pt>
                <c:pt idx="1">
                  <c:v>4.3496445002091173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4.3373493975903612</c:v>
                </c:pt>
                <c:pt idx="1">
                  <c:v>1.9657047260560434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2104576"/>
        <c:axId val="112106112"/>
      </c:barChart>
      <c:catAx>
        <c:axId val="112104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106112"/>
        <c:crosses val="autoZero"/>
        <c:auto val="1"/>
        <c:lblAlgn val="ctr"/>
        <c:lblOffset val="100"/>
        <c:noMultiLvlLbl val="0"/>
      </c:catAx>
      <c:valAx>
        <c:axId val="11210611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10457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54.03</c:v>
                </c:pt>
                <c:pt idx="1">
                  <c:v>35.71</c:v>
                </c:pt>
                <c:pt idx="2">
                  <c:v>7.59</c:v>
                </c:pt>
                <c:pt idx="3">
                  <c:v>1.75</c:v>
                </c:pt>
                <c:pt idx="4">
                  <c:v>0.92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55.75</c:v>
                </c:pt>
                <c:pt idx="1">
                  <c:v>30.73</c:v>
                </c:pt>
                <c:pt idx="2">
                  <c:v>9.68</c:v>
                </c:pt>
                <c:pt idx="3">
                  <c:v>2.86</c:v>
                </c:pt>
                <c:pt idx="4">
                  <c:v>0.97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2209280"/>
        <c:axId val="112227456"/>
      </c:barChart>
      <c:catAx>
        <c:axId val="11220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227456"/>
        <c:crosses val="autoZero"/>
        <c:auto val="1"/>
        <c:lblAlgn val="ctr"/>
        <c:lblOffset val="100"/>
        <c:noMultiLvlLbl val="0"/>
      </c:catAx>
      <c:valAx>
        <c:axId val="1122274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20928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55358</c:v>
                </c:pt>
                <c:pt idx="1">
                  <c:v>62233</c:v>
                </c:pt>
                <c:pt idx="2">
                  <c:v>70357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260992"/>
        <c:axId val="112262528"/>
      </c:barChart>
      <c:catAx>
        <c:axId val="11226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262528"/>
        <c:crosses val="autoZero"/>
        <c:auto val="1"/>
        <c:lblAlgn val="ctr"/>
        <c:lblOffset val="100"/>
        <c:noMultiLvlLbl val="0"/>
      </c:catAx>
      <c:valAx>
        <c:axId val="112262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2609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1236</c:v>
                </c:pt>
                <c:pt idx="1">
                  <c:v>1223</c:v>
                </c:pt>
                <c:pt idx="2">
                  <c:v>1225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1511</c:v>
                </c:pt>
                <c:pt idx="1">
                  <c:v>1505</c:v>
                </c:pt>
                <c:pt idx="2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428928"/>
        <c:axId val="112430464"/>
      </c:barChart>
      <c:catAx>
        <c:axId val="11242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430464"/>
        <c:crosses val="autoZero"/>
        <c:auto val="1"/>
        <c:lblAlgn val="ctr"/>
        <c:lblOffset val="100"/>
        <c:noMultiLvlLbl val="0"/>
      </c:catAx>
      <c:valAx>
        <c:axId val="112430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42892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37.299999999999997</c:v>
                </c:pt>
                <c:pt idx="1">
                  <c:v>21.2</c:v>
                </c:pt>
                <c:pt idx="2">
                  <c:v>3.3</c:v>
                </c:pt>
                <c:pt idx="3">
                  <c:v>38.200000000000003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19.5</c:v>
                </c:pt>
                <c:pt idx="1">
                  <c:v>51.3</c:v>
                </c:pt>
                <c:pt idx="2">
                  <c:v>29.2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61.424332344213653</c:v>
                </c:pt>
                <c:pt idx="1">
                  <c:v>69.349845201238395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38.575667655786347</c:v>
                </c:pt>
                <c:pt idx="1">
                  <c:v>30.650154798761609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2748032"/>
        <c:axId val="112749568"/>
      </c:barChart>
      <c:catAx>
        <c:axId val="112748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2749568"/>
        <c:crosses val="autoZero"/>
        <c:auto val="1"/>
        <c:lblAlgn val="ctr"/>
        <c:lblOffset val="100"/>
        <c:noMultiLvlLbl val="0"/>
      </c:catAx>
      <c:valAx>
        <c:axId val="11274956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274803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19.100000000000001</c:v>
                </c:pt>
                <c:pt idx="1">
                  <c:v>13.6</c:v>
                </c:pt>
                <c:pt idx="2">
                  <c:v>9.3000000000000007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918528"/>
        <c:axId val="112920064"/>
      </c:barChart>
      <c:catAx>
        <c:axId val="11291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920064"/>
        <c:crosses val="autoZero"/>
        <c:auto val="1"/>
        <c:lblAlgn val="ctr"/>
        <c:lblOffset val="100"/>
        <c:noMultiLvlLbl val="0"/>
      </c:catAx>
      <c:valAx>
        <c:axId val="112920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9185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19.8</c:v>
                </c:pt>
                <c:pt idx="1">
                  <c:v>60.5</c:v>
                </c:pt>
                <c:pt idx="2">
                  <c:v>57.6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973696"/>
        <c:axId val="112975232"/>
      </c:barChart>
      <c:catAx>
        <c:axId val="11297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975232"/>
        <c:crosses val="autoZero"/>
        <c:auto val="1"/>
        <c:lblAlgn val="ctr"/>
        <c:lblOffset val="100"/>
        <c:noMultiLvlLbl val="0"/>
      </c:catAx>
      <c:valAx>
        <c:axId val="112975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973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3096576"/>
        <c:axId val="113098112"/>
      </c:barChart>
      <c:catAx>
        <c:axId val="11309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098112"/>
        <c:crosses val="autoZero"/>
        <c:auto val="1"/>
        <c:lblAlgn val="ctr"/>
        <c:lblOffset val="100"/>
        <c:noMultiLvlLbl val="0"/>
      </c:catAx>
      <c:valAx>
        <c:axId val="113098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309657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2</c:v>
                </c:pt>
                <c:pt idx="1">
                  <c:v>82</c:v>
                </c:pt>
                <c:pt idx="2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19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162496"/>
        <c:axId val="113324032"/>
      </c:barChart>
      <c:catAx>
        <c:axId val="113162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324032"/>
        <c:crosses val="autoZero"/>
        <c:auto val="1"/>
        <c:lblAlgn val="ctr"/>
        <c:lblOffset val="100"/>
        <c:noMultiLvlLbl val="0"/>
      </c:catAx>
      <c:valAx>
        <c:axId val="1133240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31624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4</c:v>
                </c:pt>
                <c:pt idx="1">
                  <c:v>506</c:v>
                </c:pt>
                <c:pt idx="2">
                  <c:v>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39</c:v>
                </c:pt>
                <c:pt idx="2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367680"/>
        <c:axId val="113377664"/>
      </c:barChart>
      <c:catAx>
        <c:axId val="113367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377664"/>
        <c:crosses val="autoZero"/>
        <c:auto val="1"/>
        <c:lblAlgn val="ctr"/>
        <c:lblOffset val="100"/>
        <c:noMultiLvlLbl val="0"/>
      </c:catAx>
      <c:valAx>
        <c:axId val="1133776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33676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</c:v>
                </c:pt>
                <c:pt idx="1">
                  <c:v>6.2</c:v>
                </c:pt>
                <c:pt idx="2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0</c:v>
                </c:pt>
                <c:pt idx="1">
                  <c:v>2.1</c:v>
                </c:pt>
                <c:pt idx="2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3417216"/>
        <c:axId val="113435392"/>
      </c:barChart>
      <c:catAx>
        <c:axId val="113417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435392"/>
        <c:crosses val="autoZero"/>
        <c:auto val="1"/>
        <c:lblAlgn val="ctr"/>
        <c:lblOffset val="100"/>
        <c:noMultiLvlLbl val="0"/>
      </c:catAx>
      <c:valAx>
        <c:axId val="1134353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34172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24.3</c:v>
                </c:pt>
                <c:pt idx="1">
                  <c:v>24.4</c:v>
                </c:pt>
                <c:pt idx="2">
                  <c:v>27.8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30.3</c:v>
                </c:pt>
                <c:pt idx="1">
                  <c:v>30.7</c:v>
                </c:pt>
                <c:pt idx="2">
                  <c:v>34.9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3663360"/>
        <c:axId val="113669248"/>
      </c:barChart>
      <c:catAx>
        <c:axId val="11366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669248"/>
        <c:crosses val="autoZero"/>
        <c:auto val="1"/>
        <c:lblAlgn val="ctr"/>
        <c:lblOffset val="100"/>
        <c:noMultiLvlLbl val="0"/>
      </c:catAx>
      <c:valAx>
        <c:axId val="1136692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6633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824.89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864064"/>
        <c:axId val="113972352"/>
      </c:barChart>
      <c:catAx>
        <c:axId val="113864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972352"/>
        <c:crosses val="autoZero"/>
        <c:auto val="1"/>
        <c:lblAlgn val="ctr"/>
        <c:lblOffset val="100"/>
        <c:noMultiLvlLbl val="0"/>
      </c:catAx>
      <c:valAx>
        <c:axId val="113972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864064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77</c:v>
                </c:pt>
                <c:pt idx="1">
                  <c:v>75</c:v>
                </c:pt>
                <c:pt idx="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84</c:v>
                </c:pt>
                <c:pt idx="1">
                  <c:v>81</c:v>
                </c:pt>
                <c:pt idx="2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028928"/>
        <c:axId val="114030464"/>
      </c:barChart>
      <c:catAx>
        <c:axId val="11402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030464"/>
        <c:crosses val="autoZero"/>
        <c:auto val="1"/>
        <c:lblAlgn val="ctr"/>
        <c:lblOffset val="100"/>
        <c:noMultiLvlLbl val="0"/>
      </c:catAx>
      <c:valAx>
        <c:axId val="114030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02892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19.7</c:v>
                </c:pt>
                <c:pt idx="1">
                  <c:v>19.399999999999999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55.8</c:v>
                </c:pt>
                <c:pt idx="1">
                  <c:v>47.3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24.5</c:v>
                </c:pt>
                <c:pt idx="1">
                  <c:v>33.299999999999997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06132608"/>
        <c:axId val="106134144"/>
      </c:barChart>
      <c:catAx>
        <c:axId val="106132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6134144"/>
        <c:crosses val="autoZero"/>
        <c:auto val="1"/>
        <c:lblAlgn val="ctr"/>
        <c:lblOffset val="100"/>
        <c:noMultiLvlLbl val="0"/>
      </c:catAx>
      <c:valAx>
        <c:axId val="1061341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13260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206</c:v>
                </c:pt>
                <c:pt idx="1">
                  <c:v>176</c:v>
                </c:pt>
                <c:pt idx="2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212</c:v>
                </c:pt>
                <c:pt idx="1">
                  <c:v>237</c:v>
                </c:pt>
                <c:pt idx="2">
                  <c:v>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125120"/>
        <c:axId val="117126656"/>
      </c:barChart>
      <c:catAx>
        <c:axId val="11712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126656"/>
        <c:crosses val="autoZero"/>
        <c:auto val="1"/>
        <c:lblAlgn val="ctr"/>
        <c:lblOffset val="100"/>
        <c:noMultiLvlLbl val="0"/>
      </c:catAx>
      <c:valAx>
        <c:axId val="117126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1251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29</c:v>
                </c:pt>
                <c:pt idx="1">
                  <c:v>42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4</c:v>
                </c:pt>
                <c:pt idx="1">
                  <c:v>2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166464"/>
        <c:axId val="117168000"/>
      </c:barChart>
      <c:catAx>
        <c:axId val="11716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168000"/>
        <c:crosses val="autoZero"/>
        <c:auto val="1"/>
        <c:lblAlgn val="ctr"/>
        <c:lblOffset val="100"/>
        <c:noMultiLvlLbl val="0"/>
      </c:catAx>
      <c:valAx>
        <c:axId val="117168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1664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369</c:v>
                </c:pt>
                <c:pt idx="1">
                  <c:v>335</c:v>
                </c:pt>
                <c:pt idx="2">
                  <c:v>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393</c:v>
                </c:pt>
                <c:pt idx="1">
                  <c:v>350</c:v>
                </c:pt>
                <c:pt idx="2">
                  <c:v>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330688"/>
        <c:axId val="117332224"/>
      </c:barChart>
      <c:catAx>
        <c:axId val="11733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332224"/>
        <c:crosses val="autoZero"/>
        <c:auto val="1"/>
        <c:lblAlgn val="ctr"/>
        <c:lblOffset val="100"/>
        <c:noMultiLvlLbl val="0"/>
      </c:catAx>
      <c:valAx>
        <c:axId val="117332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33068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19.5</c:v>
                </c:pt>
                <c:pt idx="1">
                  <c:v>51.3</c:v>
                </c:pt>
                <c:pt idx="2">
                  <c:v>29.2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19.7</c:v>
                </c:pt>
                <c:pt idx="1">
                  <c:v>19.399999999999999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55.8</c:v>
                </c:pt>
                <c:pt idx="1">
                  <c:v>47.3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24.5</c:v>
                </c:pt>
                <c:pt idx="1">
                  <c:v>33.299999999999997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7449856"/>
        <c:axId val="117451392"/>
      </c:barChart>
      <c:catAx>
        <c:axId val="117449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451392"/>
        <c:crosses val="autoZero"/>
        <c:auto val="1"/>
        <c:lblAlgn val="ctr"/>
        <c:lblOffset val="100"/>
        <c:noMultiLvlLbl val="0"/>
      </c:catAx>
      <c:valAx>
        <c:axId val="1174513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44985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7532160"/>
        <c:axId val="117533696"/>
      </c:barChart>
      <c:catAx>
        <c:axId val="117532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533696"/>
        <c:crosses val="autoZero"/>
        <c:auto val="1"/>
        <c:lblAlgn val="ctr"/>
        <c:lblOffset val="100"/>
        <c:noMultiLvlLbl val="0"/>
      </c:catAx>
      <c:valAx>
        <c:axId val="117533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5321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27</c:v>
                </c:pt>
                <c:pt idx="1">
                  <c:v>21</c:v>
                </c:pt>
                <c:pt idx="2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18</c:v>
                </c:pt>
                <c:pt idx="1">
                  <c:v>78</c:v>
                </c:pt>
                <c:pt idx="2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570176"/>
        <c:axId val="117596544"/>
      </c:barChart>
      <c:catAx>
        <c:axId val="117570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596544"/>
        <c:crosses val="autoZero"/>
        <c:auto val="1"/>
        <c:lblAlgn val="ctr"/>
        <c:lblOffset val="100"/>
        <c:noMultiLvlLbl val="0"/>
      </c:catAx>
      <c:valAx>
        <c:axId val="117596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5701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13</c:v>
                </c:pt>
                <c:pt idx="1">
                  <c:v>10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6</c:v>
                </c:pt>
                <c:pt idx="1">
                  <c:v>12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615616"/>
        <c:axId val="117703424"/>
      </c:barChart>
      <c:catAx>
        <c:axId val="117615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703424"/>
        <c:crosses val="autoZero"/>
        <c:auto val="1"/>
        <c:lblAlgn val="ctr"/>
        <c:lblOffset val="100"/>
        <c:noMultiLvlLbl val="0"/>
      </c:catAx>
      <c:valAx>
        <c:axId val="117703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6156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1309</c:v>
                </c:pt>
                <c:pt idx="1">
                  <c:v>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734400"/>
        <c:axId val="117744384"/>
      </c:barChart>
      <c:catAx>
        <c:axId val="117734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744384"/>
        <c:crosses val="autoZero"/>
        <c:auto val="1"/>
        <c:lblAlgn val="ctr"/>
        <c:lblOffset val="100"/>
        <c:noMultiLvlLbl val="0"/>
      </c:catAx>
      <c:valAx>
        <c:axId val="117744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344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1186</c:v>
                </c:pt>
                <c:pt idx="1">
                  <c:v>964</c:v>
                </c:pt>
                <c:pt idx="2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986432"/>
        <c:axId val="117987968"/>
      </c:barChart>
      <c:catAx>
        <c:axId val="11798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987968"/>
        <c:crosses val="autoZero"/>
        <c:auto val="1"/>
        <c:lblAlgn val="ctr"/>
        <c:lblOffset val="100"/>
        <c:noMultiLvlLbl val="0"/>
      </c:catAx>
      <c:valAx>
        <c:axId val="117987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986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39.299999999999997</c:v>
                </c:pt>
                <c:pt idx="1">
                  <c:v>16.8</c:v>
                </c:pt>
                <c:pt idx="2">
                  <c:v>18.3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60.7</c:v>
                </c:pt>
                <c:pt idx="1">
                  <c:v>83.2</c:v>
                </c:pt>
                <c:pt idx="2">
                  <c:v>81.7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09398272"/>
        <c:axId val="109404160"/>
      </c:barChart>
      <c:catAx>
        <c:axId val="10939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404160"/>
        <c:crosses val="autoZero"/>
        <c:auto val="1"/>
        <c:lblAlgn val="ctr"/>
        <c:lblOffset val="100"/>
        <c:noMultiLvlLbl val="0"/>
      </c:catAx>
      <c:valAx>
        <c:axId val="1094041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0939827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15</c:v>
                </c:pt>
                <c:pt idx="1">
                  <c:v>25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040064"/>
        <c:axId val="118041600"/>
      </c:barChart>
      <c:catAx>
        <c:axId val="1180400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041600"/>
        <c:crosses val="autoZero"/>
        <c:auto val="1"/>
        <c:lblAlgn val="ctr"/>
        <c:lblOffset val="100"/>
        <c:noMultiLvlLbl val="0"/>
      </c:catAx>
      <c:valAx>
        <c:axId val="1180416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040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10</c:v>
                </c:pt>
                <c:pt idx="1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101120"/>
        <c:axId val="118102656"/>
      </c:barChart>
      <c:catAx>
        <c:axId val="118101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102656"/>
        <c:crosses val="autoZero"/>
        <c:auto val="1"/>
        <c:lblAlgn val="ctr"/>
        <c:lblOffset val="100"/>
        <c:noMultiLvlLbl val="0"/>
      </c:catAx>
      <c:valAx>
        <c:axId val="1181026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101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3782</c:v>
                </c:pt>
                <c:pt idx="1">
                  <c:v>2925</c:v>
                </c:pt>
                <c:pt idx="2">
                  <c:v>3503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123520"/>
        <c:axId val="118133504"/>
      </c:barChart>
      <c:catAx>
        <c:axId val="11812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133504"/>
        <c:crosses val="autoZero"/>
        <c:auto val="1"/>
        <c:lblAlgn val="ctr"/>
        <c:lblOffset val="100"/>
        <c:noMultiLvlLbl val="0"/>
      </c:catAx>
      <c:valAx>
        <c:axId val="118133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1235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18.189148715585763</c:v>
                </c:pt>
                <c:pt idx="1">
                  <c:v>59.152171408823875</c:v>
                </c:pt>
                <c:pt idx="2">
                  <c:v>22.658679875590369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21</c:v>
                </c:pt>
                <c:pt idx="1">
                  <c:v>22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8391552"/>
        <c:axId val="118393088"/>
      </c:barChart>
      <c:catAx>
        <c:axId val="11839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393088"/>
        <c:crosses val="autoZero"/>
        <c:auto val="1"/>
        <c:lblAlgn val="ctr"/>
        <c:lblOffset val="100"/>
        <c:noMultiLvlLbl val="0"/>
      </c:catAx>
      <c:valAx>
        <c:axId val="118393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83915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8518912"/>
        <c:axId val="118520448"/>
      </c:barChart>
      <c:catAx>
        <c:axId val="118518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520448"/>
        <c:crosses val="autoZero"/>
        <c:auto val="1"/>
        <c:lblAlgn val="ctr"/>
        <c:lblOffset val="100"/>
        <c:noMultiLvlLbl val="0"/>
      </c:catAx>
      <c:valAx>
        <c:axId val="118520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85189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82.5</c:v>
                </c:pt>
                <c:pt idx="1">
                  <c:v>93.6</c:v>
                </c:pt>
                <c:pt idx="2">
                  <c:v>97.6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86</c:v>
                </c:pt>
                <c:pt idx="1">
                  <c:v>80.8</c:v>
                </c:pt>
                <c:pt idx="2">
                  <c:v>95.6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642176"/>
        <c:axId val="118643712"/>
      </c:barChart>
      <c:catAx>
        <c:axId val="118642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643712"/>
        <c:crosses val="autoZero"/>
        <c:auto val="1"/>
        <c:lblAlgn val="ctr"/>
        <c:lblOffset val="100"/>
        <c:noMultiLvlLbl val="0"/>
      </c:catAx>
      <c:valAx>
        <c:axId val="1186437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6421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229</c:v>
                </c:pt>
                <c:pt idx="1">
                  <c:v>206</c:v>
                </c:pt>
                <c:pt idx="2">
                  <c:v>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722560"/>
        <c:axId val="118724096"/>
      </c:barChart>
      <c:catAx>
        <c:axId val="11872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724096"/>
        <c:crosses val="autoZero"/>
        <c:auto val="1"/>
        <c:lblAlgn val="ctr"/>
        <c:lblOffset val="100"/>
        <c:noMultiLvlLbl val="0"/>
      </c:catAx>
      <c:valAx>
        <c:axId val="118724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722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5</c:v>
                </c:pt>
                <c:pt idx="1">
                  <c:v>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2</c:v>
                </c:pt>
                <c:pt idx="1">
                  <c:v>5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956032"/>
        <c:axId val="118957568"/>
      </c:barChart>
      <c:catAx>
        <c:axId val="11895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957568"/>
        <c:crosses val="autoZero"/>
        <c:auto val="1"/>
        <c:lblAlgn val="ctr"/>
        <c:lblOffset val="100"/>
        <c:noMultiLvlLbl val="0"/>
      </c:catAx>
      <c:valAx>
        <c:axId val="118957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9560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9</c:v>
                </c:pt>
                <c:pt idx="1">
                  <c:v>18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27</c:v>
                </c:pt>
                <c:pt idx="1">
                  <c:v>23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026048"/>
        <c:axId val="119027584"/>
      </c:barChart>
      <c:catAx>
        <c:axId val="119026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027584"/>
        <c:crosses val="autoZero"/>
        <c:auto val="1"/>
        <c:lblAlgn val="ctr"/>
        <c:lblOffset val="100"/>
        <c:noMultiLvlLbl val="0"/>
      </c:catAx>
      <c:valAx>
        <c:axId val="119027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0260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09423232"/>
        <c:axId val="109429120"/>
      </c:barChart>
      <c:catAx>
        <c:axId val="109423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9429120"/>
        <c:crosses val="autoZero"/>
        <c:auto val="1"/>
        <c:lblAlgn val="ctr"/>
        <c:lblOffset val="100"/>
        <c:noMultiLvlLbl val="0"/>
      </c:catAx>
      <c:valAx>
        <c:axId val="10942912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9423232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2.2578044004146989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2.5457896555696347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2.5112314249510428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2.5688284759820297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2.2578044004146989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2.2002073493837115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2.4305955535076604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2.7185808086625967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3.2484736781476786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3.0411242944361248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2.9720078331989401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3.7898859578389588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4.8727105172215177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4.8381522866029254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3.3867066006220483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2.2578044004146989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1.7394309411358138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1.2095380716507314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9167232"/>
        <c:axId val="119185408"/>
      </c:barChart>
      <c:catAx>
        <c:axId val="11916723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9185408"/>
        <c:crosses val="autoZero"/>
        <c:auto val="1"/>
        <c:lblAlgn val="ctr"/>
        <c:lblOffset val="100"/>
        <c:noMultiLvlLbl val="0"/>
      </c:catAx>
      <c:valAx>
        <c:axId val="11918540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916723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2.603386706600622</c:v>
                </c:pt>
                <c:pt idx="1">
                  <c:v>2.5457896555696347</c:v>
                </c:pt>
                <c:pt idx="2">
                  <c:v>2.580347886188227</c:v>
                </c:pt>
                <c:pt idx="3">
                  <c:v>2.4881926045386473</c:v>
                </c:pt>
                <c:pt idx="4">
                  <c:v>2.2808432208270935</c:v>
                </c:pt>
                <c:pt idx="5">
                  <c:v>2.7992166801059786</c:v>
                </c:pt>
                <c:pt idx="6">
                  <c:v>2.5573090657758324</c:v>
                </c:pt>
                <c:pt idx="7">
                  <c:v>3.2599930883538764</c:v>
                </c:pt>
                <c:pt idx="8">
                  <c:v>3.7438083170141692</c:v>
                </c:pt>
                <c:pt idx="9">
                  <c:v>3.6170948047459968</c:v>
                </c:pt>
                <c:pt idx="10">
                  <c:v>3.1793572169104944</c:v>
                </c:pt>
                <c:pt idx="11">
                  <c:v>3.9857159313443149</c:v>
                </c:pt>
                <c:pt idx="12">
                  <c:v>4.2852205967054493</c:v>
                </c:pt>
                <c:pt idx="13">
                  <c:v>3.9626771109319203</c:v>
                </c:pt>
                <c:pt idx="14">
                  <c:v>2.6494643474254116</c:v>
                </c:pt>
                <c:pt idx="15">
                  <c:v>1.1980186614445341</c:v>
                </c:pt>
                <c:pt idx="16">
                  <c:v>1.0252275083515723</c:v>
                </c:pt>
                <c:pt idx="17">
                  <c:v>0.39165994701071299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9196672"/>
        <c:axId val="119276288"/>
      </c:barChart>
      <c:catAx>
        <c:axId val="11919667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9276288"/>
        <c:crosses val="autoZero"/>
        <c:auto val="1"/>
        <c:lblAlgn val="ctr"/>
        <c:lblOffset val="100"/>
        <c:noMultiLvlLbl val="0"/>
      </c:catAx>
      <c:valAx>
        <c:axId val="11927628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1966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0.10666666666666667</c:v>
                </c:pt>
                <c:pt idx="1">
                  <c:v>0.33472803347280333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1.92</c:v>
                </c:pt>
                <c:pt idx="1">
                  <c:v>1.2831241283124128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11.013333333333334</c:v>
                </c:pt>
                <c:pt idx="1">
                  <c:v>5.8577405857740583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27.946666666666665</c:v>
                </c:pt>
                <c:pt idx="1">
                  <c:v>24.658298465829848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45.626666666666665</c:v>
                </c:pt>
                <c:pt idx="1">
                  <c:v>57.405857740585773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4.6933333333333334</c:v>
                </c:pt>
                <c:pt idx="1">
                  <c:v>3.7377963737796374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8.6933333333333334</c:v>
                </c:pt>
                <c:pt idx="1">
                  <c:v>6.7224546722454672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9391360"/>
        <c:axId val="119392896"/>
      </c:barChart>
      <c:catAx>
        <c:axId val="119391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392896"/>
        <c:crosses val="autoZero"/>
        <c:auto val="1"/>
        <c:lblAlgn val="ctr"/>
        <c:lblOffset val="100"/>
        <c:noMultiLvlLbl val="0"/>
      </c:catAx>
      <c:valAx>
        <c:axId val="1193928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39136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34.106666666666669</c:v>
                </c:pt>
                <c:pt idx="1">
                  <c:v>28.061366806136679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35.36</c:v>
                </c:pt>
                <c:pt idx="1">
                  <c:v>44.26778242677824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30.293333333333333</c:v>
                </c:pt>
                <c:pt idx="1">
                  <c:v>27.364016736401673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0.24</c:v>
                </c:pt>
                <c:pt idx="1">
                  <c:v>0.30683403068340304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9547392"/>
        <c:axId val="119548928"/>
      </c:barChart>
      <c:catAx>
        <c:axId val="119547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548928"/>
        <c:crosses val="autoZero"/>
        <c:auto val="1"/>
        <c:lblAlgn val="ctr"/>
        <c:lblOffset val="100"/>
        <c:noMultiLvlLbl val="0"/>
      </c:catAx>
      <c:valAx>
        <c:axId val="1195489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5473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8</c:v>
                </c:pt>
                <c:pt idx="3">
                  <c:v>13</c:v>
                </c:pt>
                <c:pt idx="4">
                  <c:v>16</c:v>
                </c:pt>
                <c:pt idx="5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7</c:v>
                </c:pt>
                <c:pt idx="3">
                  <c:v>10</c:v>
                </c:pt>
                <c:pt idx="4">
                  <c:v>8</c:v>
                </c:pt>
                <c:pt idx="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0113024"/>
        <c:axId val="120114560"/>
      </c:barChart>
      <c:catAx>
        <c:axId val="1201130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114560"/>
        <c:crosses val="autoZero"/>
        <c:auto val="1"/>
        <c:lblAlgn val="ctr"/>
        <c:lblOffset val="100"/>
        <c:noMultiLvlLbl val="0"/>
      </c:catAx>
      <c:valAx>
        <c:axId val="1201145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1130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1.49</c:v>
                </c:pt>
                <c:pt idx="1">
                  <c:v>0.81</c:v>
                </c:pt>
                <c:pt idx="3">
                  <c:v>0.44</c:v>
                </c:pt>
                <c:pt idx="4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0311168"/>
        <c:axId val="120317056"/>
      </c:barChart>
      <c:catAx>
        <c:axId val="120311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317056"/>
        <c:crosses val="autoZero"/>
        <c:auto val="1"/>
        <c:lblAlgn val="ctr"/>
        <c:lblOffset val="100"/>
        <c:noMultiLvlLbl val="0"/>
      </c:catAx>
      <c:valAx>
        <c:axId val="120317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311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3.8759689922480618</c:v>
                </c:pt>
                <c:pt idx="1">
                  <c:v>57.097186700767267</c:v>
                </c:pt>
                <c:pt idx="2">
                  <c:v>21.831955922865014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96.124031007751938</c:v>
                </c:pt>
                <c:pt idx="1">
                  <c:v>42.90281329923274</c:v>
                </c:pt>
                <c:pt idx="2">
                  <c:v>78.168044077134994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1806208"/>
        <c:axId val="121816192"/>
      </c:barChart>
      <c:catAx>
        <c:axId val="121806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816192"/>
        <c:crosses val="autoZero"/>
        <c:auto val="1"/>
        <c:lblAlgn val="ctr"/>
        <c:lblOffset val="100"/>
        <c:noMultiLvlLbl val="0"/>
      </c:catAx>
      <c:valAx>
        <c:axId val="1218161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8062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21.5</c:v>
                </c:pt>
                <c:pt idx="1">
                  <c:v>33.299999999999997</c:v>
                </c:pt>
                <c:pt idx="2">
                  <c:v>35.1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956224"/>
        <c:axId val="121957760"/>
      </c:barChart>
      <c:catAx>
        <c:axId val="121956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957760"/>
        <c:crosses val="autoZero"/>
        <c:auto val="1"/>
        <c:lblAlgn val="ctr"/>
        <c:lblOffset val="100"/>
        <c:noMultiLvlLbl val="0"/>
      </c:catAx>
      <c:valAx>
        <c:axId val="121957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956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42</c:v>
                </c:pt>
                <c:pt idx="1">
                  <c:v>49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47</c:v>
                </c:pt>
                <c:pt idx="1">
                  <c:v>40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029952"/>
        <c:axId val="122031488"/>
      </c:barChart>
      <c:catAx>
        <c:axId val="12202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031488"/>
        <c:crosses val="autoZero"/>
        <c:auto val="1"/>
        <c:lblAlgn val="ctr"/>
        <c:lblOffset val="100"/>
        <c:noMultiLvlLbl val="0"/>
      </c:catAx>
      <c:valAx>
        <c:axId val="122031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20299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93</c:v>
                </c:pt>
                <c:pt idx="1">
                  <c:v>133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122</c:v>
                </c:pt>
                <c:pt idx="1">
                  <c:v>121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071296"/>
        <c:axId val="122101760"/>
      </c:barChart>
      <c:catAx>
        <c:axId val="12207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101760"/>
        <c:crosses val="autoZero"/>
        <c:auto val="1"/>
        <c:lblAlgn val="ctr"/>
        <c:lblOffset val="100"/>
        <c:noMultiLvlLbl val="0"/>
      </c:catAx>
      <c:valAx>
        <c:axId val="122101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20712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27</c:v>
                </c:pt>
                <c:pt idx="1">
                  <c:v>21</c:v>
                </c:pt>
                <c:pt idx="2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18</c:v>
                </c:pt>
                <c:pt idx="1">
                  <c:v>78</c:v>
                </c:pt>
                <c:pt idx="2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457408"/>
        <c:axId val="109458944"/>
      </c:barChart>
      <c:catAx>
        <c:axId val="109457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9458944"/>
        <c:crosses val="autoZero"/>
        <c:auto val="1"/>
        <c:lblAlgn val="ctr"/>
        <c:lblOffset val="100"/>
        <c:noMultiLvlLbl val="0"/>
      </c:catAx>
      <c:valAx>
        <c:axId val="109458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457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38.473895582329313</c:v>
                </c:pt>
                <c:pt idx="1">
                  <c:v>33.877038895859471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27.710843373493976</c:v>
                </c:pt>
                <c:pt idx="1">
                  <c:v>31.242158092848182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12.931726907630523</c:v>
                </c:pt>
                <c:pt idx="1">
                  <c:v>16.687578419071521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9.9598393574297184</c:v>
                </c:pt>
                <c:pt idx="1">
                  <c:v>11.877875365955667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6.5863453815261046</c:v>
                </c:pt>
                <c:pt idx="1">
                  <c:v>4.3496445002091173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4.3373493975903612</c:v>
                </c:pt>
                <c:pt idx="1">
                  <c:v>1.9657047260560434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4340864"/>
        <c:axId val="124383616"/>
      </c:barChart>
      <c:catAx>
        <c:axId val="124340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383616"/>
        <c:crosses val="autoZero"/>
        <c:auto val="1"/>
        <c:lblAlgn val="ctr"/>
        <c:lblOffset val="100"/>
        <c:noMultiLvlLbl val="0"/>
      </c:catAx>
      <c:valAx>
        <c:axId val="12438361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34086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54.03</c:v>
                </c:pt>
                <c:pt idx="1">
                  <c:v>35.71</c:v>
                </c:pt>
                <c:pt idx="2">
                  <c:v>7.59</c:v>
                </c:pt>
                <c:pt idx="3">
                  <c:v>1.75</c:v>
                </c:pt>
                <c:pt idx="4">
                  <c:v>0.92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55.75</c:v>
                </c:pt>
                <c:pt idx="1">
                  <c:v>30.73</c:v>
                </c:pt>
                <c:pt idx="2">
                  <c:v>9.68</c:v>
                </c:pt>
                <c:pt idx="3">
                  <c:v>2.86</c:v>
                </c:pt>
                <c:pt idx="4">
                  <c:v>0.97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4421248"/>
        <c:axId val="124422784"/>
      </c:barChart>
      <c:catAx>
        <c:axId val="124421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422784"/>
        <c:crosses val="autoZero"/>
        <c:auto val="1"/>
        <c:lblAlgn val="ctr"/>
        <c:lblOffset val="100"/>
        <c:noMultiLvlLbl val="0"/>
      </c:catAx>
      <c:valAx>
        <c:axId val="1244227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42124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55358</c:v>
                </c:pt>
                <c:pt idx="1">
                  <c:v>62233</c:v>
                </c:pt>
                <c:pt idx="2">
                  <c:v>70357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591488"/>
        <c:axId val="124597376"/>
      </c:barChart>
      <c:catAx>
        <c:axId val="12459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597376"/>
        <c:crosses val="autoZero"/>
        <c:auto val="1"/>
        <c:lblAlgn val="ctr"/>
        <c:lblOffset val="100"/>
        <c:noMultiLvlLbl val="0"/>
      </c:catAx>
      <c:valAx>
        <c:axId val="124597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591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1236</c:v>
                </c:pt>
                <c:pt idx="1">
                  <c:v>1223</c:v>
                </c:pt>
                <c:pt idx="2">
                  <c:v>1225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1511</c:v>
                </c:pt>
                <c:pt idx="1">
                  <c:v>1505</c:v>
                </c:pt>
                <c:pt idx="2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640640"/>
        <c:axId val="124658816"/>
      </c:barChart>
      <c:catAx>
        <c:axId val="12464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658816"/>
        <c:crosses val="autoZero"/>
        <c:auto val="1"/>
        <c:lblAlgn val="ctr"/>
        <c:lblOffset val="100"/>
        <c:noMultiLvlLbl val="0"/>
      </c:catAx>
      <c:valAx>
        <c:axId val="124658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6406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37.299999999999997</c:v>
                </c:pt>
                <c:pt idx="1">
                  <c:v>21.2</c:v>
                </c:pt>
                <c:pt idx="2">
                  <c:v>3.3</c:v>
                </c:pt>
                <c:pt idx="3">
                  <c:v>38.200000000000003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61.424332344213653</c:v>
                </c:pt>
                <c:pt idx="1">
                  <c:v>69.349845201238395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38.575667655786347</c:v>
                </c:pt>
                <c:pt idx="1">
                  <c:v>30.650154798761609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4791040"/>
        <c:axId val="124796928"/>
      </c:barChart>
      <c:catAx>
        <c:axId val="124791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796928"/>
        <c:crosses val="autoZero"/>
        <c:auto val="1"/>
        <c:lblAlgn val="ctr"/>
        <c:lblOffset val="100"/>
        <c:noMultiLvlLbl val="0"/>
      </c:catAx>
      <c:valAx>
        <c:axId val="12479692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79104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24</c:v>
                </c:pt>
                <c:pt idx="1">
                  <c:v>17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969152"/>
        <c:axId val="125970688"/>
      </c:barChart>
      <c:catAx>
        <c:axId val="12596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970688"/>
        <c:crosses val="autoZero"/>
        <c:auto val="1"/>
        <c:lblAlgn val="ctr"/>
        <c:lblOffset val="100"/>
        <c:noMultiLvlLbl val="0"/>
      </c:catAx>
      <c:valAx>
        <c:axId val="125970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969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19.100000000000001</c:v>
                </c:pt>
                <c:pt idx="1">
                  <c:v>13.6</c:v>
                </c:pt>
                <c:pt idx="2">
                  <c:v>9.3000000000000007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983360"/>
        <c:axId val="126013824"/>
      </c:barChart>
      <c:catAx>
        <c:axId val="12598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013824"/>
        <c:crosses val="autoZero"/>
        <c:auto val="1"/>
        <c:lblAlgn val="ctr"/>
        <c:lblOffset val="100"/>
        <c:noMultiLvlLbl val="0"/>
      </c:catAx>
      <c:valAx>
        <c:axId val="126013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9833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19.8</c:v>
                </c:pt>
                <c:pt idx="1">
                  <c:v>60.5</c:v>
                </c:pt>
                <c:pt idx="2">
                  <c:v>57.6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038784"/>
        <c:axId val="126040320"/>
      </c:barChart>
      <c:catAx>
        <c:axId val="12603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040320"/>
        <c:crosses val="autoZero"/>
        <c:auto val="1"/>
        <c:lblAlgn val="ctr"/>
        <c:lblOffset val="100"/>
        <c:noMultiLvlLbl val="0"/>
      </c:catAx>
      <c:valAx>
        <c:axId val="126040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0387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26087936"/>
        <c:axId val="126089472"/>
      </c:barChart>
      <c:catAx>
        <c:axId val="12608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089472"/>
        <c:crosses val="autoZero"/>
        <c:auto val="1"/>
        <c:lblAlgn val="ctr"/>
        <c:lblOffset val="100"/>
        <c:noMultiLvlLbl val="0"/>
      </c:catAx>
      <c:valAx>
        <c:axId val="126089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60879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13</c:v>
                </c:pt>
                <c:pt idx="1">
                  <c:v>10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6</c:v>
                </c:pt>
                <c:pt idx="1">
                  <c:v>12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490176"/>
        <c:axId val="109491712"/>
      </c:barChart>
      <c:catAx>
        <c:axId val="109490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9491712"/>
        <c:crosses val="autoZero"/>
        <c:auto val="1"/>
        <c:lblAlgn val="ctr"/>
        <c:lblOffset val="100"/>
        <c:noMultiLvlLbl val="0"/>
      </c:catAx>
      <c:valAx>
        <c:axId val="109491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4901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19.8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123008"/>
        <c:axId val="126149376"/>
      </c:barChart>
      <c:catAx>
        <c:axId val="12612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149376"/>
        <c:crosses val="autoZero"/>
        <c:auto val="1"/>
        <c:lblAlgn val="ctr"/>
        <c:lblOffset val="100"/>
        <c:noMultiLvlLbl val="0"/>
      </c:catAx>
      <c:valAx>
        <c:axId val="126149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123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39.299999999999997</c:v>
                </c:pt>
                <c:pt idx="1">
                  <c:v>16.8</c:v>
                </c:pt>
                <c:pt idx="2">
                  <c:v>18.3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60.7</c:v>
                </c:pt>
                <c:pt idx="1">
                  <c:v>83.2</c:v>
                </c:pt>
                <c:pt idx="2">
                  <c:v>81.7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26320640"/>
        <c:axId val="126322176"/>
      </c:barChart>
      <c:catAx>
        <c:axId val="12632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322176"/>
        <c:crosses val="autoZero"/>
        <c:auto val="1"/>
        <c:lblAlgn val="ctr"/>
        <c:lblOffset val="100"/>
        <c:noMultiLvlLbl val="0"/>
      </c:catAx>
      <c:valAx>
        <c:axId val="1263221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2632064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2</c:v>
                </c:pt>
                <c:pt idx="1">
                  <c:v>82</c:v>
                </c:pt>
                <c:pt idx="2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19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366080"/>
        <c:axId val="126367616"/>
      </c:barChart>
      <c:catAx>
        <c:axId val="126366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367616"/>
        <c:crosses val="autoZero"/>
        <c:auto val="1"/>
        <c:lblAlgn val="ctr"/>
        <c:lblOffset val="100"/>
        <c:noMultiLvlLbl val="0"/>
      </c:catAx>
      <c:valAx>
        <c:axId val="1263676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6366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4</c:v>
                </c:pt>
                <c:pt idx="1">
                  <c:v>506</c:v>
                </c:pt>
                <c:pt idx="2">
                  <c:v>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39</c:v>
                </c:pt>
                <c:pt idx="2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513920"/>
        <c:axId val="126515456"/>
      </c:barChart>
      <c:catAx>
        <c:axId val="126513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515456"/>
        <c:crosses val="autoZero"/>
        <c:auto val="1"/>
        <c:lblAlgn val="ctr"/>
        <c:lblOffset val="100"/>
        <c:noMultiLvlLbl val="0"/>
      </c:catAx>
      <c:valAx>
        <c:axId val="1265154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65139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</c:v>
                </c:pt>
                <c:pt idx="1">
                  <c:v>6.2</c:v>
                </c:pt>
                <c:pt idx="2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2.1</c:v>
                </c:pt>
                <c:pt idx="2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6633088"/>
        <c:axId val="126634624"/>
      </c:barChart>
      <c:catAx>
        <c:axId val="126633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634624"/>
        <c:crosses val="autoZero"/>
        <c:auto val="1"/>
        <c:lblAlgn val="ctr"/>
        <c:lblOffset val="100"/>
        <c:noMultiLvlLbl val="0"/>
      </c:catAx>
      <c:valAx>
        <c:axId val="1266346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66330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24.3</c:v>
                </c:pt>
                <c:pt idx="1">
                  <c:v>24.4</c:v>
                </c:pt>
                <c:pt idx="2">
                  <c:v>27.8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30.3</c:v>
                </c:pt>
                <c:pt idx="1">
                  <c:v>30.7</c:v>
                </c:pt>
                <c:pt idx="2">
                  <c:v>34.9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6674432"/>
        <c:axId val="126675968"/>
      </c:barChart>
      <c:catAx>
        <c:axId val="126674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675968"/>
        <c:crosses val="autoZero"/>
        <c:auto val="1"/>
        <c:lblAlgn val="ctr"/>
        <c:lblOffset val="100"/>
        <c:noMultiLvlLbl val="0"/>
      </c:catAx>
      <c:valAx>
        <c:axId val="1266759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6744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52.368000000000002</c:v>
                </c:pt>
                <c:pt idx="1">
                  <c:v>52.368000000000002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825984"/>
        <c:axId val="126827520"/>
      </c:barChart>
      <c:catAx>
        <c:axId val="1268259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827520"/>
        <c:crosses val="autoZero"/>
        <c:auto val="1"/>
        <c:lblAlgn val="ctr"/>
        <c:lblOffset val="100"/>
        <c:noMultiLvlLbl val="0"/>
      </c:catAx>
      <c:valAx>
        <c:axId val="1268275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8259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824.89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870656"/>
        <c:axId val="126872192"/>
      </c:barChart>
      <c:catAx>
        <c:axId val="126870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872192"/>
        <c:crosses val="autoZero"/>
        <c:auto val="1"/>
        <c:lblAlgn val="ctr"/>
        <c:lblOffset val="100"/>
        <c:noMultiLvlLbl val="0"/>
      </c:catAx>
      <c:valAx>
        <c:axId val="126872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870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77</c:v>
                </c:pt>
                <c:pt idx="1">
                  <c:v>75</c:v>
                </c:pt>
                <c:pt idx="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84</c:v>
                </c:pt>
                <c:pt idx="1">
                  <c:v>81</c:v>
                </c:pt>
                <c:pt idx="2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001728"/>
        <c:axId val="127003264"/>
      </c:barChart>
      <c:catAx>
        <c:axId val="12700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003264"/>
        <c:crosses val="autoZero"/>
        <c:auto val="1"/>
        <c:lblAlgn val="ctr"/>
        <c:lblOffset val="100"/>
        <c:noMultiLvlLbl val="0"/>
      </c:catAx>
      <c:valAx>
        <c:axId val="127003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00172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4414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4267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9007</v>
      </c>
      <c r="C4" s="35">
        <v>4489</v>
      </c>
      <c r="D4" s="63">
        <v>4518</v>
      </c>
      <c r="E4" s="211"/>
    </row>
    <row r="5" spans="1:5" ht="30" x14ac:dyDescent="0.25">
      <c r="A5" s="201" t="s">
        <v>716</v>
      </c>
      <c r="B5" s="72">
        <v>8992</v>
      </c>
      <c r="C5" s="61">
        <v>4467</v>
      </c>
      <c r="D5" s="111">
        <v>4525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1486</v>
      </c>
      <c r="C4" s="71">
        <v>2272</v>
      </c>
    </row>
    <row r="5" spans="1:6" x14ac:dyDescent="0.25">
      <c r="A5" s="286" t="s">
        <v>719</v>
      </c>
      <c r="B5" s="214">
        <v>288</v>
      </c>
      <c r="C5" s="214">
        <v>420</v>
      </c>
    </row>
    <row r="6" spans="1:6" x14ac:dyDescent="0.25">
      <c r="A6" s="286" t="s">
        <v>720</v>
      </c>
      <c r="B6" s="214">
        <v>779</v>
      </c>
      <c r="C6" s="214">
        <v>823</v>
      </c>
    </row>
    <row r="7" spans="1:6" x14ac:dyDescent="0.25">
      <c r="A7" s="286" t="s">
        <v>721</v>
      </c>
      <c r="B7" s="214">
        <v>1600</v>
      </c>
      <c r="C7" s="214">
        <v>1088</v>
      </c>
    </row>
    <row r="8" spans="1:6" x14ac:dyDescent="0.25">
      <c r="A8" s="286" t="s">
        <v>722</v>
      </c>
      <c r="B8" s="214">
        <v>8</v>
      </c>
      <c r="C8" s="214">
        <v>28</v>
      </c>
    </row>
    <row r="9" spans="1:6" x14ac:dyDescent="0.25">
      <c r="A9" s="286" t="s">
        <v>723</v>
      </c>
      <c r="B9" s="214">
        <v>360</v>
      </c>
      <c r="C9" s="214">
        <v>346</v>
      </c>
    </row>
    <row r="10" spans="1:6" ht="30" x14ac:dyDescent="0.25">
      <c r="A10" s="293" t="s">
        <v>724</v>
      </c>
      <c r="B10" s="214">
        <v>896</v>
      </c>
      <c r="C10" s="214">
        <v>219</v>
      </c>
    </row>
    <row r="11" spans="1:6" x14ac:dyDescent="0.25">
      <c r="A11" s="286" t="s">
        <v>887</v>
      </c>
      <c r="B11" s="214">
        <v>289</v>
      </c>
      <c r="C11" s="214">
        <v>367</v>
      </c>
    </row>
    <row r="12" spans="1:6" x14ac:dyDescent="0.25">
      <c r="A12" s="294" t="s">
        <v>16</v>
      </c>
      <c r="B12" s="1">
        <f>SUM(B4:B11)</f>
        <v>5706</v>
      </c>
      <c r="C12" s="1">
        <f>SUM(C4:C11)</f>
        <v>5563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1198</v>
      </c>
      <c r="C19" s="71">
        <v>1536</v>
      </c>
    </row>
    <row r="20" spans="1:3" x14ac:dyDescent="0.25">
      <c r="A20" s="286" t="s">
        <v>719</v>
      </c>
      <c r="B20" s="214">
        <v>153</v>
      </c>
      <c r="C20" s="214">
        <v>316</v>
      </c>
    </row>
    <row r="21" spans="1:3" x14ac:dyDescent="0.25">
      <c r="A21" s="286" t="s">
        <v>720</v>
      </c>
      <c r="B21" s="214">
        <v>626</v>
      </c>
      <c r="C21" s="214">
        <v>666</v>
      </c>
    </row>
    <row r="22" spans="1:3" x14ac:dyDescent="0.25">
      <c r="A22" s="286" t="s">
        <v>721</v>
      </c>
      <c r="B22" s="214">
        <v>1339</v>
      </c>
      <c r="C22" s="214">
        <v>895</v>
      </c>
    </row>
    <row r="23" spans="1:3" x14ac:dyDescent="0.25">
      <c r="A23" s="286" t="s">
        <v>722</v>
      </c>
      <c r="B23" s="214">
        <v>1</v>
      </c>
      <c r="C23" s="214">
        <v>15</v>
      </c>
    </row>
    <row r="24" spans="1:3" x14ac:dyDescent="0.25">
      <c r="A24" s="286" t="s">
        <v>723</v>
      </c>
      <c r="B24" s="214">
        <v>225</v>
      </c>
      <c r="C24" s="214">
        <v>188</v>
      </c>
    </row>
    <row r="25" spans="1:3" ht="30" x14ac:dyDescent="0.25">
      <c r="A25" s="293" t="s">
        <v>724</v>
      </c>
      <c r="B25" s="214">
        <v>590</v>
      </c>
      <c r="C25" s="214">
        <v>80</v>
      </c>
    </row>
    <row r="26" spans="1:3" x14ac:dyDescent="0.25">
      <c r="A26" s="286" t="s">
        <v>887</v>
      </c>
      <c r="B26" s="214">
        <v>244</v>
      </c>
      <c r="C26" s="214">
        <v>555</v>
      </c>
    </row>
    <row r="27" spans="1:3" x14ac:dyDescent="0.25">
      <c r="A27" s="294" t="s">
        <v>16</v>
      </c>
      <c r="B27" s="1">
        <f>SUM(B19:B26)</f>
        <v>4376</v>
      </c>
      <c r="C27" s="1">
        <f>SUM(C19:C26)</f>
        <v>4251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71.650000000000006</v>
      </c>
      <c r="C4" s="1018">
        <v>68.23</v>
      </c>
      <c r="D4" s="1018">
        <v>75.59</v>
      </c>
      <c r="E4" s="1019">
        <v>33</v>
      </c>
      <c r="F4" s="1019">
        <v>143.5</v>
      </c>
      <c r="G4" s="1020">
        <v>43.5</v>
      </c>
      <c r="H4" s="1021">
        <v>41.6</v>
      </c>
      <c r="I4" s="1022">
        <v>45.3</v>
      </c>
      <c r="J4" s="1019">
        <v>19.8</v>
      </c>
    </row>
    <row r="5" spans="1:12" x14ac:dyDescent="0.25">
      <c r="A5" s="498">
        <v>2021</v>
      </c>
      <c r="B5" s="757">
        <v>70.38</v>
      </c>
      <c r="C5" s="758">
        <v>66.84</v>
      </c>
      <c r="D5" s="758">
        <v>74.64</v>
      </c>
      <c r="E5" s="1023">
        <v>32</v>
      </c>
      <c r="F5" s="1023">
        <v>143.30000000000001</v>
      </c>
      <c r="G5" s="1024">
        <v>43.5</v>
      </c>
      <c r="H5" s="1025">
        <v>41.7</v>
      </c>
      <c r="I5" s="1026">
        <v>45.2</v>
      </c>
      <c r="J5" s="1023">
        <v>60.5</v>
      </c>
    </row>
    <row r="6" spans="1:12" x14ac:dyDescent="0.25">
      <c r="A6" s="499">
        <v>2022</v>
      </c>
      <c r="B6" s="1011">
        <v>70.150000000000006</v>
      </c>
      <c r="C6" s="1012">
        <v>67.17</v>
      </c>
      <c r="D6" s="1012">
        <v>73.63</v>
      </c>
      <c r="E6" s="1013">
        <v>28</v>
      </c>
      <c r="F6" s="1013">
        <v>158.30000000000001</v>
      </c>
      <c r="G6" s="1014">
        <v>44.5</v>
      </c>
      <c r="H6" s="1015">
        <v>42.7</v>
      </c>
      <c r="I6" s="1016">
        <v>46.2</v>
      </c>
      <c r="J6" s="1013">
        <v>57.6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19.8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60.5</v>
      </c>
    </row>
    <row r="13" spans="1:12" x14ac:dyDescent="0.25">
      <c r="A13" s="633">
        <f t="shared" si="0"/>
        <v>2022</v>
      </c>
      <c r="B13" s="627">
        <f t="shared" si="1"/>
        <v>57.6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1979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2715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31.3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70357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696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80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2034</v>
      </c>
      <c r="C5" s="70">
        <v>2746</v>
      </c>
      <c r="D5" s="55">
        <v>1511</v>
      </c>
      <c r="E5" s="110">
        <v>1236</v>
      </c>
      <c r="F5" s="55">
        <v>27.2</v>
      </c>
      <c r="G5" s="55">
        <v>30.3</v>
      </c>
      <c r="H5" s="110">
        <v>24.3</v>
      </c>
      <c r="I5" s="55"/>
      <c r="J5" s="70"/>
      <c r="K5" s="55"/>
      <c r="L5" s="55"/>
      <c r="M5" s="71">
        <v>81</v>
      </c>
      <c r="N5" s="71">
        <v>84</v>
      </c>
      <c r="O5" s="71">
        <v>77</v>
      </c>
    </row>
    <row r="6" spans="1:16" x14ac:dyDescent="0.25">
      <c r="A6" s="215">
        <v>2021</v>
      </c>
      <c r="B6" s="212">
        <v>2015</v>
      </c>
      <c r="C6" s="212">
        <v>2728</v>
      </c>
      <c r="D6" s="58">
        <v>1505</v>
      </c>
      <c r="E6" s="160">
        <v>1223</v>
      </c>
      <c r="F6" s="58">
        <v>27.5</v>
      </c>
      <c r="G6" s="58">
        <v>30.7</v>
      </c>
      <c r="H6" s="160">
        <v>24.4</v>
      </c>
      <c r="I6" s="58">
        <v>55358</v>
      </c>
      <c r="J6" s="212">
        <v>762</v>
      </c>
      <c r="K6" s="58">
        <v>393</v>
      </c>
      <c r="L6" s="58">
        <v>369</v>
      </c>
      <c r="M6" s="214">
        <v>78</v>
      </c>
      <c r="N6" s="214">
        <v>81</v>
      </c>
      <c r="O6" s="214">
        <v>75</v>
      </c>
    </row>
    <row r="7" spans="1:16" x14ac:dyDescent="0.25">
      <c r="A7" s="229">
        <v>2022</v>
      </c>
      <c r="B7" s="167">
        <v>1979</v>
      </c>
      <c r="C7" s="167">
        <v>2715</v>
      </c>
      <c r="D7" s="94">
        <v>1490</v>
      </c>
      <c r="E7" s="169">
        <v>1225</v>
      </c>
      <c r="F7" s="94">
        <v>31.3</v>
      </c>
      <c r="G7" s="58">
        <v>34.9</v>
      </c>
      <c r="H7" s="160">
        <v>27.8</v>
      </c>
      <c r="I7" s="94">
        <v>62233</v>
      </c>
      <c r="J7" s="167">
        <v>685</v>
      </c>
      <c r="K7" s="94">
        <v>350</v>
      </c>
      <c r="L7" s="94">
        <v>335</v>
      </c>
      <c r="M7" s="214">
        <v>80</v>
      </c>
      <c r="N7" s="214">
        <v>83</v>
      </c>
      <c r="O7" s="214">
        <v>77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70357</v>
      </c>
      <c r="J8" s="1072">
        <v>696</v>
      </c>
      <c r="K8" s="1073">
        <v>366</v>
      </c>
      <c r="L8" s="1073">
        <v>330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55358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62233</v>
      </c>
      <c r="F14" s="514">
        <f>A5</f>
        <v>2020</v>
      </c>
      <c r="G14" s="310">
        <f>IF(ISBLANK(E5),"",E5)</f>
        <v>1236</v>
      </c>
      <c r="H14" s="310">
        <f>IF(ISBLANK(D5),"",D5)</f>
        <v>1511</v>
      </c>
      <c r="K14" s="514">
        <f>A6</f>
        <v>2021</v>
      </c>
      <c r="L14" s="310">
        <f>IF(ISBLANK(L6),"",L6)</f>
        <v>369</v>
      </c>
      <c r="M14" s="310">
        <f>IF(ISBLANK(K6),"",K6)</f>
        <v>393</v>
      </c>
    </row>
    <row r="15" spans="1:16" x14ac:dyDescent="0.25">
      <c r="A15" s="481">
        <f>A8</f>
        <v>2023</v>
      </c>
      <c r="B15" s="311">
        <f t="shared" si="0"/>
        <v>70357</v>
      </c>
      <c r="F15" s="486">
        <f t="shared" ref="F15:F16" si="1">A6</f>
        <v>2021</v>
      </c>
      <c r="G15" s="479">
        <f t="shared" ref="G15:G16" si="2">IF(ISBLANK(E6),"",E6)</f>
        <v>1223</v>
      </c>
      <c r="H15" s="479">
        <f t="shared" ref="H15:H16" si="3">IF(ISBLANK(D6),"",D6)</f>
        <v>1505</v>
      </c>
      <c r="K15" s="486">
        <f>A7</f>
        <v>2022</v>
      </c>
      <c r="L15" s="479">
        <f t="shared" ref="L15:L16" si="4">IF(ISBLANK(L7),"",L7)</f>
        <v>335</v>
      </c>
      <c r="M15" s="479">
        <f t="shared" ref="M15:M16" si="5">IF(ISBLANK(K7),"",K7)</f>
        <v>350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1225</v>
      </c>
      <c r="H16" s="311">
        <f t="shared" si="3"/>
        <v>1490</v>
      </c>
      <c r="K16" s="481">
        <f>A8</f>
        <v>2023</v>
      </c>
      <c r="L16" s="311">
        <f t="shared" si="4"/>
        <v>330</v>
      </c>
      <c r="M16" s="311">
        <f t="shared" si="5"/>
        <v>366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2034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2015</v>
      </c>
      <c r="C21" s="373"/>
      <c r="D21" s="197"/>
      <c r="F21" s="514">
        <f>A5</f>
        <v>2020</v>
      </c>
      <c r="G21" s="310">
        <f>IF(ISBLANK(E5),"",E5)</f>
        <v>1236</v>
      </c>
      <c r="H21" s="310">
        <f>IF(ISBLANK(D5),"",D5)</f>
        <v>1511</v>
      </c>
      <c r="K21" s="514">
        <f>A6</f>
        <v>2021</v>
      </c>
      <c r="L21" s="310">
        <f>IF(ISBLANK(L6),"",L6)</f>
        <v>369</v>
      </c>
      <c r="M21" s="310">
        <f>IF(ISBLANK(K6),"",K6)</f>
        <v>393</v>
      </c>
    </row>
    <row r="22" spans="1:15" x14ac:dyDescent="0.25">
      <c r="A22" s="481">
        <f t="shared" si="6"/>
        <v>2022</v>
      </c>
      <c r="B22" s="311">
        <f t="shared" si="7"/>
        <v>1979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1223</v>
      </c>
      <c r="H22" s="479">
        <f t="shared" ref="H22:H23" si="10">IF(ISBLANK(D6),"",D6)</f>
        <v>1505</v>
      </c>
      <c r="K22" s="486">
        <f>A7</f>
        <v>2022</v>
      </c>
      <c r="L22" s="479">
        <f>IF(ISBLANK(L7),"",L7)</f>
        <v>335</v>
      </c>
      <c r="M22" s="479">
        <f>IF(ISBLANK(K7),"",K7)</f>
        <v>350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1225</v>
      </c>
      <c r="H23" s="311">
        <f t="shared" si="10"/>
        <v>1490</v>
      </c>
      <c r="K23" s="481">
        <f>A8</f>
        <v>2023</v>
      </c>
      <c r="L23" s="311">
        <f>IF(ISBLANK(L8),"",L8)</f>
        <v>330</v>
      </c>
      <c r="M23" s="311">
        <f>IF(ISBLANK(K8),"",K8)</f>
        <v>366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2034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2015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1979</v>
      </c>
      <c r="C28" s="373"/>
      <c r="D28" s="197"/>
      <c r="F28" s="514">
        <f>A5</f>
        <v>2020</v>
      </c>
      <c r="G28" s="310">
        <f>IF(ISBLANK(H5),"",H5)</f>
        <v>24.3</v>
      </c>
      <c r="H28" s="310">
        <f>IF(ISBLANK(G5),"",G5)</f>
        <v>30.3</v>
      </c>
      <c r="K28" s="514">
        <f>A5</f>
        <v>2020</v>
      </c>
      <c r="L28" s="310">
        <f>IF(ISBLANK(O5),"",O5)</f>
        <v>77</v>
      </c>
      <c r="M28" s="310">
        <f>IF(ISBLANK(N5),"",N5)</f>
        <v>84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24.4</v>
      </c>
      <c r="H29" s="479">
        <f t="shared" ref="H29:H30" si="15">IF(ISBLANK(G6),"",G6)</f>
        <v>30.7</v>
      </c>
      <c r="K29" s="486">
        <f t="shared" ref="K29:K30" si="16">A6</f>
        <v>2021</v>
      </c>
      <c r="L29" s="479">
        <f t="shared" ref="L29:L30" si="17">IF(ISBLANK(O6),"",O6)</f>
        <v>75</v>
      </c>
      <c r="M29" s="479">
        <f t="shared" ref="M29:M30" si="18">IF(ISBLANK(N6),"",N6)</f>
        <v>81</v>
      </c>
    </row>
    <row r="30" spans="1:15" x14ac:dyDescent="0.25">
      <c r="F30" s="481">
        <f t="shared" si="13"/>
        <v>2022</v>
      </c>
      <c r="G30" s="311">
        <f t="shared" si="14"/>
        <v>27.8</v>
      </c>
      <c r="H30" s="311">
        <f t="shared" si="15"/>
        <v>34.9</v>
      </c>
      <c r="K30" s="481">
        <f t="shared" si="16"/>
        <v>2022</v>
      </c>
      <c r="L30" s="311">
        <f t="shared" si="17"/>
        <v>77</v>
      </c>
      <c r="M30" s="311">
        <f t="shared" si="18"/>
        <v>83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24.3</v>
      </c>
      <c r="H35" s="310">
        <f>IF(ISBLANK(G5),"",G5)</f>
        <v>30.3</v>
      </c>
      <c r="K35" s="514">
        <f>A5</f>
        <v>2020</v>
      </c>
      <c r="L35" s="310">
        <f>IF(ISBLANK(O5),"",O5)</f>
        <v>77</v>
      </c>
      <c r="M35" s="310">
        <f>IF(ISBLANK(N5),"",N5)</f>
        <v>84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24.4</v>
      </c>
      <c r="H36" s="479">
        <f t="shared" ref="H36:H37" si="21">IF(ISBLANK(G6),"",G6)</f>
        <v>30.7</v>
      </c>
      <c r="K36" s="486">
        <f t="shared" ref="K36:K37" si="22">A6</f>
        <v>2021</v>
      </c>
      <c r="L36" s="479">
        <f t="shared" ref="L36:L37" si="23">IF(ISBLANK(O6),"",O6)</f>
        <v>75</v>
      </c>
      <c r="M36" s="479">
        <f t="shared" ref="M36:M37" si="24">IF(ISBLANK(N6),"",N6)</f>
        <v>81</v>
      </c>
    </row>
    <row r="37" spans="6:15" x14ac:dyDescent="0.25">
      <c r="F37" s="481">
        <f t="shared" si="19"/>
        <v>2022</v>
      </c>
      <c r="G37" s="311">
        <f t="shared" si="20"/>
        <v>27.8</v>
      </c>
      <c r="H37" s="311">
        <f t="shared" si="21"/>
        <v>34.9</v>
      </c>
      <c r="K37" s="481">
        <f t="shared" si="22"/>
        <v>2022</v>
      </c>
      <c r="L37" s="311">
        <f t="shared" si="23"/>
        <v>77</v>
      </c>
      <c r="M37" s="311">
        <f t="shared" si="24"/>
        <v>83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21.1</v>
      </c>
      <c r="C6" s="35">
        <v>19.3</v>
      </c>
      <c r="D6" s="63">
        <v>23</v>
      </c>
      <c r="E6" s="35">
        <v>52.4</v>
      </c>
      <c r="F6" s="35">
        <v>49.9</v>
      </c>
      <c r="G6" s="35">
        <v>55</v>
      </c>
      <c r="H6" s="292">
        <v>26.5</v>
      </c>
      <c r="I6" s="35">
        <v>30.8</v>
      </c>
      <c r="J6" s="63">
        <v>22</v>
      </c>
      <c r="M6" s="127" t="s">
        <v>16</v>
      </c>
      <c r="N6" s="935">
        <f>IF(ISBLANK(B8),"",B8)</f>
        <v>19.5</v>
      </c>
      <c r="O6" s="935">
        <f>IF(ISBLANK(E8),"",E8)</f>
        <v>51.3</v>
      </c>
      <c r="P6" s="128">
        <f>IF(ISBLANK(H8),"",H8)</f>
        <v>29.2</v>
      </c>
    </row>
    <row r="7" spans="1:19" x14ac:dyDescent="0.25">
      <c r="A7" s="286">
        <v>2022</v>
      </c>
      <c r="B7" s="167">
        <v>19.899999999999999</v>
      </c>
      <c r="C7" s="94">
        <v>19.100000000000001</v>
      </c>
      <c r="D7" s="169">
        <v>20.6</v>
      </c>
      <c r="E7" s="94">
        <v>52</v>
      </c>
      <c r="F7" s="94">
        <v>49.4</v>
      </c>
      <c r="G7" s="94">
        <v>54.6</v>
      </c>
      <c r="H7" s="167">
        <v>28.2</v>
      </c>
      <c r="I7" s="94">
        <v>31.4</v>
      </c>
      <c r="J7" s="169">
        <v>24.8</v>
      </c>
    </row>
    <row r="8" spans="1:19" x14ac:dyDescent="0.25">
      <c r="A8" s="218">
        <v>2023</v>
      </c>
      <c r="B8" s="167">
        <v>19.5</v>
      </c>
      <c r="C8" s="94">
        <v>19.399999999999999</v>
      </c>
      <c r="D8" s="169">
        <v>19.7</v>
      </c>
      <c r="E8" s="94">
        <v>51.3</v>
      </c>
      <c r="F8" s="94">
        <v>47.3</v>
      </c>
      <c r="G8" s="94">
        <v>55.8</v>
      </c>
      <c r="H8" s="167">
        <v>29.2</v>
      </c>
      <c r="I8" s="94">
        <v>33.299999999999997</v>
      </c>
      <c r="J8" s="169">
        <v>24.5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19.7</v>
      </c>
      <c r="O12" s="936">
        <f>IF(ISBLANK(G8),"",G8)</f>
        <v>55.8</v>
      </c>
      <c r="P12" s="938">
        <f>IF(ISBLANK(J8),"",J8)</f>
        <v>24.5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19.399999999999999</v>
      </c>
      <c r="O13" s="937">
        <f>IF(ISBLANK(F8),"",F8)</f>
        <v>47.3</v>
      </c>
      <c r="P13" s="939">
        <f>IF(ISBLANK(I8),"",I8)</f>
        <v>33.299999999999997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19.5</v>
      </c>
      <c r="O20" s="935">
        <f>IF(ISBLANK(E8),"",E8)</f>
        <v>51.3</v>
      </c>
      <c r="P20" s="940">
        <f>IF(ISBLANK(H8),"",H8)</f>
        <v>29.2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19.7</v>
      </c>
      <c r="O24" s="936">
        <f>IF(ISBLANK(G8),"",G8)</f>
        <v>55.8</v>
      </c>
      <c r="P24" s="938">
        <f>IF(ISBLANK(J8),"",J8)</f>
        <v>24.5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19.399999999999999</v>
      </c>
      <c r="O25" s="937">
        <f>IF(ISBLANK(F8),"",F8)</f>
        <v>47.3</v>
      </c>
      <c r="P25" s="939">
        <f>IF(ISBLANK(I8),"",I8)</f>
        <v>33.299999999999997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632275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72834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688668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79330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1735494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199919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68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2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4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221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21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27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227952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40.700000000000003</v>
      </c>
      <c r="E20" s="600">
        <v>37</v>
      </c>
      <c r="F20" s="600">
        <v>37.299999999999997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20.9</v>
      </c>
      <c r="E21" s="751">
        <v>22.2</v>
      </c>
      <c r="F21" s="751">
        <v>21.2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5.4</v>
      </c>
      <c r="E22" s="752">
        <v>3.1</v>
      </c>
      <c r="F22" s="752">
        <v>3.3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37.299999999999997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21.2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3.3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38.200000000000003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37.299999999999997</v>
      </c>
      <c r="C30" s="204" t="s">
        <v>493</v>
      </c>
    </row>
    <row r="31" spans="1:11" x14ac:dyDescent="0.25">
      <c r="A31" s="698" t="s">
        <v>1430</v>
      </c>
      <c r="B31" s="734">
        <f>F21</f>
        <v>21.2</v>
      </c>
    </row>
    <row r="32" spans="1:11" x14ac:dyDescent="0.25">
      <c r="A32" s="698" t="s">
        <v>1431</v>
      </c>
      <c r="B32" s="734">
        <f>F22</f>
        <v>3.3</v>
      </c>
    </row>
    <row r="33" spans="1:2" x14ac:dyDescent="0.25">
      <c r="A33" s="699" t="s">
        <v>1432</v>
      </c>
      <c r="B33" s="732">
        <f>100-(B30+B31+B32)</f>
        <v>38.200000000000003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67</v>
      </c>
      <c r="C4" s="71">
        <v>5</v>
      </c>
      <c r="D4" s="71">
        <v>2</v>
      </c>
      <c r="G4" s="217">
        <f>A4</f>
        <v>2021</v>
      </c>
      <c r="H4" s="289">
        <f>IF(ISBLANK(C4),"",C4)</f>
        <v>5</v>
      </c>
      <c r="I4" s="289">
        <f>IF(ISBLANK(D4),"",D4)</f>
        <v>2</v>
      </c>
    </row>
    <row r="5" spans="1:9" x14ac:dyDescent="0.25">
      <c r="A5" s="286">
        <v>2022</v>
      </c>
      <c r="B5" s="214">
        <v>68</v>
      </c>
      <c r="C5" s="214">
        <v>5</v>
      </c>
      <c r="D5" s="214">
        <v>5</v>
      </c>
      <c r="G5" s="286">
        <f t="shared" ref="G5:G6" si="0">A5</f>
        <v>2022</v>
      </c>
      <c r="H5" s="290">
        <f t="shared" ref="H5:H6" si="1">IF(ISBLANK(C5),"",C5)</f>
        <v>5</v>
      </c>
      <c r="I5" s="290">
        <f t="shared" ref="I5:I6" si="2">IF(ISBLANK(D5),"",D5)</f>
        <v>5</v>
      </c>
    </row>
    <row r="6" spans="1:9" x14ac:dyDescent="0.25">
      <c r="A6" s="218">
        <v>2023</v>
      </c>
      <c r="B6" s="168">
        <v>68</v>
      </c>
      <c r="C6" s="168">
        <v>2</v>
      </c>
      <c r="D6" s="168">
        <v>4</v>
      </c>
      <c r="G6" s="219">
        <f t="shared" si="0"/>
        <v>2023</v>
      </c>
      <c r="H6" s="291">
        <f t="shared" si="1"/>
        <v>2</v>
      </c>
      <c r="I6" s="291">
        <f t="shared" si="2"/>
        <v>4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5</v>
      </c>
      <c r="I12" s="289">
        <f>IF(ISBLANK(D4),"",D4)</f>
        <v>2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5</v>
      </c>
      <c r="I13" s="290">
        <f t="shared" si="4"/>
        <v>5</v>
      </c>
    </row>
    <row r="14" spans="1:9" x14ac:dyDescent="0.25">
      <c r="G14" s="219">
        <f t="shared" si="3"/>
        <v>2023</v>
      </c>
      <c r="H14" s="291">
        <f t="shared" ref="H14:I14" si="5">IF(ISBLANK(C6),"",C6)</f>
        <v>2</v>
      </c>
      <c r="I14" s="291">
        <f t="shared" si="5"/>
        <v>4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204</v>
      </c>
      <c r="C23" s="71">
        <v>9</v>
      </c>
      <c r="D23" s="71">
        <v>27</v>
      </c>
      <c r="G23" s="217">
        <f>A23</f>
        <v>2021</v>
      </c>
      <c r="H23" s="289">
        <f>IF(ISBLANK(C23),"",C23)</f>
        <v>9</v>
      </c>
      <c r="I23" s="289">
        <f>IF(ISBLANK(D23),"",D23)</f>
        <v>27</v>
      </c>
    </row>
    <row r="24" spans="1:13" x14ac:dyDescent="0.25">
      <c r="A24" s="286">
        <v>2022</v>
      </c>
      <c r="B24" s="214">
        <v>212</v>
      </c>
      <c r="C24" s="214">
        <v>18</v>
      </c>
      <c r="D24" s="214">
        <v>23</v>
      </c>
      <c r="G24" s="286">
        <f t="shared" ref="G24:G25" si="6">A24</f>
        <v>2022</v>
      </c>
      <c r="H24" s="290">
        <f t="shared" ref="H24:H25" si="7">IF(ISBLANK(C24),"",C24)</f>
        <v>18</v>
      </c>
      <c r="I24" s="290">
        <f t="shared" ref="I24:I25" si="8">IF(ISBLANK(D24),"",D24)</f>
        <v>23</v>
      </c>
    </row>
    <row r="25" spans="1:13" x14ac:dyDescent="0.25">
      <c r="A25" s="218">
        <v>2023</v>
      </c>
      <c r="B25" s="168">
        <v>221</v>
      </c>
      <c r="C25" s="168">
        <v>21</v>
      </c>
      <c r="D25" s="168">
        <v>27</v>
      </c>
      <c r="G25" s="219">
        <f t="shared" si="6"/>
        <v>2023</v>
      </c>
      <c r="H25" s="291">
        <f t="shared" si="7"/>
        <v>21</v>
      </c>
      <c r="I25" s="291">
        <f t="shared" si="8"/>
        <v>27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9</v>
      </c>
      <c r="I31" s="289">
        <f>IF(ISBLANK(D23),"",D23)</f>
        <v>27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18</v>
      </c>
      <c r="I32" s="290">
        <f t="shared" si="10"/>
        <v>23</v>
      </c>
    </row>
    <row r="33" spans="7:9" x14ac:dyDescent="0.25">
      <c r="G33" s="219">
        <f t="shared" si="9"/>
        <v>2023</v>
      </c>
      <c r="H33" s="291">
        <f t="shared" ref="H33:I33" si="11">IF(ISBLANK(C25),"",C25)</f>
        <v>21</v>
      </c>
      <c r="I33" s="291">
        <f t="shared" si="11"/>
        <v>27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483746</v>
      </c>
      <c r="C4" s="1077">
        <v>47948</v>
      </c>
      <c r="D4" s="110">
        <v>248084</v>
      </c>
      <c r="E4" s="70">
        <v>24590</v>
      </c>
      <c r="F4" s="1076">
        <v>64358</v>
      </c>
      <c r="G4" s="70">
        <v>6379</v>
      </c>
      <c r="H4" s="1078">
        <v>1189265</v>
      </c>
      <c r="I4" s="1077">
        <v>117877</v>
      </c>
    </row>
    <row r="5" spans="1:9" x14ac:dyDescent="0.25">
      <c r="A5" s="587">
        <v>2021</v>
      </c>
      <c r="B5" s="1079">
        <v>530305</v>
      </c>
      <c r="C5" s="1080">
        <v>53512</v>
      </c>
      <c r="D5" s="160">
        <v>318812</v>
      </c>
      <c r="E5" s="212">
        <v>32171</v>
      </c>
      <c r="F5" s="1079">
        <v>45052</v>
      </c>
      <c r="G5" s="212">
        <v>4546</v>
      </c>
      <c r="H5" s="1081">
        <v>1433446</v>
      </c>
      <c r="I5" s="1080">
        <v>144646</v>
      </c>
    </row>
    <row r="6" spans="1:9" x14ac:dyDescent="0.25">
      <c r="A6" s="588">
        <v>2022</v>
      </c>
      <c r="B6" s="1082">
        <v>646825</v>
      </c>
      <c r="C6" s="1083">
        <v>74510</v>
      </c>
      <c r="D6" s="169">
        <v>367857</v>
      </c>
      <c r="E6" s="167">
        <v>42375</v>
      </c>
      <c r="F6" s="1082">
        <v>58062</v>
      </c>
      <c r="G6" s="167">
        <v>6688</v>
      </c>
      <c r="H6" s="1084">
        <v>1735494</v>
      </c>
      <c r="I6" s="1083">
        <v>199919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142068</v>
      </c>
      <c r="C4" s="1076">
        <v>519480</v>
      </c>
      <c r="D4" s="1077">
        <v>51490</v>
      </c>
      <c r="E4" s="1076">
        <v>509595</v>
      </c>
      <c r="F4" s="1077">
        <v>50510</v>
      </c>
    </row>
    <row r="5" spans="1:6" x14ac:dyDescent="0.25">
      <c r="A5" s="480">
        <v>2021</v>
      </c>
      <c r="B5" s="1081">
        <v>80063</v>
      </c>
      <c r="C5" s="1079">
        <v>639974</v>
      </c>
      <c r="D5" s="1080">
        <v>64579</v>
      </c>
      <c r="E5" s="1079">
        <v>572423</v>
      </c>
      <c r="F5" s="1080">
        <v>57762</v>
      </c>
    </row>
    <row r="6" spans="1:6" ht="15.75" thickBot="1" x14ac:dyDescent="0.3">
      <c r="A6" s="960">
        <v>2022</v>
      </c>
      <c r="B6" s="1085">
        <v>227952</v>
      </c>
      <c r="C6" s="1086">
        <v>632275</v>
      </c>
      <c r="D6" s="1087">
        <v>72834</v>
      </c>
      <c r="E6" s="1086">
        <v>688668</v>
      </c>
      <c r="F6" s="1087">
        <v>79330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Нови Кнежевац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305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9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8681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28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7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21.8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-14.7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70.150000000000006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44.5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158.30000000000001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2.31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9007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8992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308</v>
      </c>
      <c r="C63" s="548">
        <f>IF(ISBLANK('DEM2'!C7),"-",'DEM2'!C7)</f>
        <v>337</v>
      </c>
      <c r="D63" s="548"/>
      <c r="E63" s="548">
        <f>IF(ISBLANK('DEM2'!D8),"-",'DEM2'!D8)</f>
        <v>286</v>
      </c>
      <c r="F63" s="548">
        <f>IF(ISBLANK('DEM2'!C8),"-",'DEM2'!C8)</f>
        <v>317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407</v>
      </c>
      <c r="C64" s="317">
        <f>IF(ISBLANK('DEM2'!F7),"-",'DEM2'!F7)</f>
        <v>401</v>
      </c>
      <c r="D64" s="789"/>
      <c r="E64" s="317">
        <f>IF(ISBLANK('DEM2'!G8),"-",'DEM2'!G8)</f>
        <v>349</v>
      </c>
      <c r="F64" s="317">
        <f>IF(ISBLANK('DEM2'!F8),"-",'DEM2'!F8)</f>
        <v>354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224</v>
      </c>
      <c r="C65" s="345">
        <f>IF(ISBLANK('DEM2'!I7),"-",'DEM2'!I7)</f>
        <v>222</v>
      </c>
      <c r="D65" s="393"/>
      <c r="E65" s="345">
        <f>IF(ISBLANK('DEM2'!J8),"-",'DEM2'!J8)</f>
        <v>182</v>
      </c>
      <c r="F65" s="345">
        <f>IF(ISBLANK('DEM2'!I8),"-",'DEM2'!I8)</f>
        <v>175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881</v>
      </c>
      <c r="C66" s="317">
        <f>IF(ISBLANK('DEM2'!L7),"-",'DEM2'!L7)</f>
        <v>909</v>
      </c>
      <c r="D66" s="395"/>
      <c r="E66" s="317">
        <f>IF(ISBLANK('DEM2'!M8),"-",'DEM2'!M8)</f>
        <v>775</v>
      </c>
      <c r="F66" s="317">
        <f>IF(ISBLANK('DEM2'!L8),"-",'DEM2'!L8)</f>
        <v>804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787</v>
      </c>
      <c r="C67" s="317">
        <f>IF(ISBLANK('DEM2'!O7),"-",'DEM2'!O7)</f>
        <v>878</v>
      </c>
      <c r="D67" s="395"/>
      <c r="E67" s="317">
        <f>IF(ISBLANK('DEM2'!P8),"-",'DEM2'!P8)</f>
        <v>610</v>
      </c>
      <c r="F67" s="317">
        <f>IF(ISBLANK('DEM2'!O8),"-",'DEM2'!O8)</f>
        <v>657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3077</v>
      </c>
      <c r="C68" s="414">
        <f>IF(ISBLANK('DEM2'!R7),"-",'DEM2'!R7)</f>
        <v>3341</v>
      </c>
      <c r="D68" s="420"/>
      <c r="E68" s="414">
        <f>IF(ISBLANK('DEM2'!S8),"-",'DEM2'!S8)</f>
        <v>2613</v>
      </c>
      <c r="F68" s="414">
        <f>IF(ISBLANK('DEM2'!R8),"-",'DEM2'!R8)</f>
        <v>2795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5007</v>
      </c>
      <c r="C69" s="463">
        <f>IF(ISBLANK('DEM2'!U7),"-",'DEM2'!U7)</f>
        <v>4903</v>
      </c>
      <c r="D69" s="799"/>
      <c r="E69" s="463">
        <f>IF(ISBLANK('DEM2'!V8),"-",'DEM2'!V8)</f>
        <v>4414</v>
      </c>
      <c r="F69" s="463">
        <f>IF(ISBLANK('DEM2'!U8),"-",'DEM2'!U8)</f>
        <v>4267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22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11.2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1979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2715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31.3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70357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696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80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36.200000000000003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>
        <f>IF(ISBLANK(SIROMASTVO1!B7),"-",SIROMASTVO1!B7)</f>
        <v>105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35.200000000000003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13.3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1735494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199919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367857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216745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42375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646825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74510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58062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6688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632275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72834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688668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79330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68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221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227952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1477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1014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1046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5743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1452</v>
      </c>
      <c r="C300" s="808">
        <f>IF(ISBLANK(POLJ3!C4),"-",POLJ3!C4)</f>
        <v>317</v>
      </c>
      <c r="D300" s="1153">
        <f>IF(ISBLANK(POLJ3!D4),"-",POLJ3!D4)</f>
        <v>1135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1564</v>
      </c>
      <c r="C301" s="789">
        <f>IF(ISBLANK(POLJ3!C5),"-",POLJ3!C5)</f>
        <v>893</v>
      </c>
      <c r="D301" s="1154">
        <f>IF(ISBLANK(POLJ3!D5),"-",POLJ3!D5)</f>
        <v>671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129</v>
      </c>
      <c r="C302" s="790">
        <f>IF(ISBLANK(POLJ3!C6),"-",POLJ3!C6)</f>
        <v>5</v>
      </c>
      <c r="D302" s="1155">
        <f>IF(ISBLANK(POLJ3!D6),"-",POLJ3!D6)</f>
        <v>124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92</v>
      </c>
      <c r="C303" s="791">
        <f>IF(ISBLANK(POLJ3!C7),"-",POLJ3!C7)</f>
        <v>18</v>
      </c>
      <c r="D303" s="1164">
        <f>IF(ISBLANK(POLJ3!D7),"-",POLJ3!D7)</f>
        <v>74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1477</v>
      </c>
      <c r="C304" s="807">
        <f>IF(ISBLANK(POLJ3!C8),"-",POLJ3!C8)</f>
        <v>306</v>
      </c>
      <c r="D304" s="1122">
        <f>IF(ISBLANK(POLJ3!D8),"-",POLJ3!D8)</f>
        <v>1171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46.19</v>
      </c>
      <c r="C310" s="1123"/>
      <c r="D310" s="3"/>
      <c r="E310" s="5"/>
      <c r="F310" s="5"/>
      <c r="G310" s="815" t="s">
        <v>765</v>
      </c>
      <c r="H310" s="816">
        <f>IF(ISBLANK(POLJ2!H3),"-",POLJ2!H3)</f>
        <v>3378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16865.28</v>
      </c>
      <c r="C311" s="1124"/>
      <c r="D311" s="3"/>
      <c r="E311" s="5"/>
      <c r="F311" s="5"/>
      <c r="G311" s="810" t="s">
        <v>766</v>
      </c>
      <c r="H311" s="248">
        <f>IF(ISBLANK(POLJ2!H4),"-",POLJ2!H4)</f>
        <v>9217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135.66999999999999</v>
      </c>
      <c r="C312" s="1124"/>
      <c r="D312" s="3"/>
      <c r="E312" s="5"/>
      <c r="F312" s="5"/>
      <c r="G312" s="810" t="s">
        <v>767</v>
      </c>
      <c r="H312" s="248">
        <f>IF(ISBLANK(POLJ2!H5),"-",POLJ2!H5)</f>
        <v>2424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7.47</v>
      </c>
      <c r="C313" s="1124"/>
      <c r="D313" s="3"/>
      <c r="E313" s="5"/>
      <c r="F313" s="5"/>
      <c r="G313" s="812" t="s">
        <v>768</v>
      </c>
      <c r="H313" s="249">
        <f>IF(ISBLANK(POLJ2!H6),"-",POLJ2!H6)</f>
        <v>42174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0.17</v>
      </c>
      <c r="C314" s="1124"/>
      <c r="D314" s="3"/>
      <c r="E314" s="5"/>
      <c r="F314" s="5"/>
      <c r="G314" s="814" t="s">
        <v>16</v>
      </c>
      <c r="H314" s="817">
        <f>IF(ISBLANK(POLJ2!H7),"-",POLJ2!H7)</f>
        <v>57193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4030.42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21085.200000000001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5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69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32.6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298</v>
      </c>
      <c r="I364" s="808">
        <f>IF(ISBLANK(OBRAZ2!I6),"-",OBRAZ2!I6)</f>
        <v>234</v>
      </c>
      <c r="J364" s="808">
        <f>IF(ISBLANK(OBRAZ2!J6),"-",OBRAZ2!J6)</f>
        <v>64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156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72.7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84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17</v>
      </c>
      <c r="I375" s="850">
        <f>IF(ISBLANK(OBRAZ2!C12),"-",OBRAZ2!C21)</f>
        <v>16.44295302013423</v>
      </c>
      <c r="J375" s="850">
        <f>IF(ISBLANK(OBRAZ2!D12),"-",OBRAZ2!D21)</f>
        <v>15.53398058252427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53</v>
      </c>
      <c r="I377" s="851">
        <f>IF(ISBLANK(OBRAZ2!C14),"-",OBRAZ2!C23)</f>
        <v>54.697986577181211</v>
      </c>
      <c r="J377" s="851">
        <f>IF(ISBLANK(OBRAZ2!D14),"-",OBRAZ2!D23)</f>
        <v>57.28155339805825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18.333333333333332</v>
      </c>
      <c r="I379" s="851">
        <f>IF(ISBLANK(OBRAZ2!C16),"-",OBRAZ2!C25)</f>
        <v>18.456375838926174</v>
      </c>
      <c r="J379" s="851">
        <f>IF(ISBLANK(OBRAZ2!D16),"-",OBRAZ2!D25)</f>
        <v>15.210355987055015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11.666666666666666</v>
      </c>
      <c r="I380" s="852">
        <f>IF(ISBLANK(OBRAZ2!C17),"-",OBRAZ2!C26)</f>
        <v>10.40268456375839</v>
      </c>
      <c r="J380" s="852">
        <f>IF(ISBLANK(OBRAZ2!D17),"-",OBRAZ2!D26)</f>
        <v>11.974110032362459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1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4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207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224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130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99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91.5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88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102.3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2.1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268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83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7.9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29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3.3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1.1000000000000001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0.9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0.26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2.2999999999999998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305.3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1.02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97.2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95.4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2240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25.8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2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1120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4299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15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20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14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14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1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29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1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1000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11.2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220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13.1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173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9.6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51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46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3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32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10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9.3000000000000007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62.8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38.700000000000003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36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52.368000000000002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0.5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34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110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4234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45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1066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824.89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3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>
        <f>IF(ISBLANK(INDEKSI1!B6),"-",INDEKSI1!B6)</f>
        <v>14.35084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>
        <f>IF(ISBLANK(INDEKSI1!B7),"-",INDEKSI1!B7)</f>
        <v>139</v>
      </c>
      <c r="D696" s="315"/>
      <c r="E696" s="314"/>
      <c r="F696" s="5"/>
      <c r="G696" s="837">
        <v>2012</v>
      </c>
      <c r="H696" s="835">
        <f>IF(ISBLANK(INDEKSI2!B5),"-",INDEKSI2!B5)</f>
        <v>35.549999999999997</v>
      </c>
      <c r="I696" s="835">
        <f>IF(ISBLANK(INDEKSI2!C5),"-",INDEKSI2!C5)</f>
        <v>23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>
        <f>IF(ISBLANK(INDEKSI1!B8),"-",INDEKSI1!B8)</f>
        <v>34.24</v>
      </c>
      <c r="D697" s="315"/>
      <c r="E697" s="314"/>
      <c r="F697" s="5"/>
      <c r="G697" s="838">
        <v>2013</v>
      </c>
      <c r="H697" s="559">
        <f>IF(ISBLANK(INDEKSI2!B6),"-",INDEKSI2!B6)</f>
        <v>36.299999999999997</v>
      </c>
      <c r="I697" s="559">
        <f>IF(ISBLANK(INDEKSI2!C6),"-",INDEKSI2!C6)</f>
        <v>27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>
        <f>IF(ISBLANK(INDEKSI2!B7),"-",INDEKSI2!B7)</f>
        <v>39.17</v>
      </c>
      <c r="I698" s="836">
        <f>IF(ISBLANK(INDEKSI2!C7),"-",INDEKSI2!C7)</f>
        <v>14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184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55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757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68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4.0999999999999996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1.2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35.200000000000003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13.3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36.200000000000003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105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39.17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14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14.35084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139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34.24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36.75</v>
      </c>
      <c r="C4" s="721">
        <v>26</v>
      </c>
      <c r="D4" s="710"/>
      <c r="E4" s="711"/>
      <c r="F4" s="712"/>
    </row>
    <row r="5" spans="1:6" x14ac:dyDescent="0.25">
      <c r="A5" s="286">
        <v>2012</v>
      </c>
      <c r="B5" s="614">
        <v>35.549999999999997</v>
      </c>
      <c r="C5" s="722">
        <v>23</v>
      </c>
      <c r="D5" s="713"/>
      <c r="E5" s="641"/>
      <c r="F5" s="714"/>
    </row>
    <row r="6" spans="1:6" x14ac:dyDescent="0.25">
      <c r="A6" s="286">
        <v>2013</v>
      </c>
      <c r="B6" s="614">
        <v>36.299999999999997</v>
      </c>
      <c r="C6" s="722">
        <v>27</v>
      </c>
      <c r="D6" s="715">
        <v>14.35084</v>
      </c>
      <c r="E6" s="609">
        <v>139</v>
      </c>
      <c r="F6" s="716">
        <v>34.24</v>
      </c>
    </row>
    <row r="7" spans="1:6" x14ac:dyDescent="0.25">
      <c r="A7" s="219">
        <v>2014</v>
      </c>
      <c r="B7" s="615">
        <v>39.17</v>
      </c>
      <c r="C7" s="723">
        <v>14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1477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1046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1014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46.19</v>
      </c>
      <c r="G3" s="217" t="s">
        <v>765</v>
      </c>
      <c r="H3" s="71">
        <v>3378</v>
      </c>
    </row>
    <row r="4" spans="1:9" x14ac:dyDescent="0.25">
      <c r="A4" s="286" t="s">
        <v>760</v>
      </c>
      <c r="B4" s="214">
        <v>16865.28</v>
      </c>
      <c r="G4" s="286" t="s">
        <v>766</v>
      </c>
      <c r="H4" s="214">
        <v>9217</v>
      </c>
    </row>
    <row r="5" spans="1:9" x14ac:dyDescent="0.25">
      <c r="A5" s="286" t="s">
        <v>761</v>
      </c>
      <c r="B5" s="214">
        <v>135.66999999999999</v>
      </c>
      <c r="G5" s="286" t="s">
        <v>767</v>
      </c>
      <c r="H5" s="214">
        <v>2424</v>
      </c>
    </row>
    <row r="6" spans="1:9" x14ac:dyDescent="0.25">
      <c r="A6" s="286" t="s">
        <v>762</v>
      </c>
      <c r="B6" s="214">
        <v>7.47</v>
      </c>
      <c r="G6" s="286" t="s">
        <v>768</v>
      </c>
      <c r="H6" s="214">
        <v>42174</v>
      </c>
    </row>
    <row r="7" spans="1:9" x14ac:dyDescent="0.25">
      <c r="A7" s="286" t="s">
        <v>763</v>
      </c>
      <c r="B7" s="214">
        <v>0.17</v>
      </c>
      <c r="G7" s="1" t="s">
        <v>24</v>
      </c>
      <c r="H7" s="288">
        <v>57193</v>
      </c>
    </row>
    <row r="8" spans="1:9" x14ac:dyDescent="0.25">
      <c r="A8" s="287" t="s">
        <v>764</v>
      </c>
      <c r="B8" s="73">
        <v>4030.42</v>
      </c>
    </row>
    <row r="9" spans="1:9" x14ac:dyDescent="0.25">
      <c r="A9" s="1" t="s">
        <v>24</v>
      </c>
      <c r="B9" s="288">
        <v>21085.200000000001</v>
      </c>
      <c r="I9" s="41" t="s">
        <v>876</v>
      </c>
    </row>
    <row r="10" spans="1:9" x14ac:dyDescent="0.25">
      <c r="G10" s="29" t="s">
        <v>775</v>
      </c>
      <c r="H10" s="58">
        <v>5743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1452</v>
      </c>
      <c r="C4" s="55">
        <v>317</v>
      </c>
      <c r="D4" s="110">
        <v>1135</v>
      </c>
    </row>
    <row r="5" spans="1:4" ht="30" customHeight="1" x14ac:dyDescent="0.25">
      <c r="A5" s="274" t="s">
        <v>884</v>
      </c>
      <c r="B5" s="212">
        <v>1564</v>
      </c>
      <c r="C5" s="58">
        <v>893</v>
      </c>
      <c r="D5" s="160">
        <v>671</v>
      </c>
    </row>
    <row r="6" spans="1:4" x14ac:dyDescent="0.25">
      <c r="A6" s="274" t="s">
        <v>772</v>
      </c>
      <c r="B6" s="212">
        <v>129</v>
      </c>
      <c r="C6" s="58">
        <v>5</v>
      </c>
      <c r="D6" s="160">
        <v>124</v>
      </c>
    </row>
    <row r="7" spans="1:4" ht="30" x14ac:dyDescent="0.25">
      <c r="A7" s="274" t="s">
        <v>773</v>
      </c>
      <c r="B7" s="212">
        <v>92</v>
      </c>
      <c r="C7" s="58">
        <v>18</v>
      </c>
      <c r="D7" s="160">
        <v>74</v>
      </c>
    </row>
    <row r="8" spans="1:4" x14ac:dyDescent="0.25">
      <c r="A8" s="201" t="s">
        <v>774</v>
      </c>
      <c r="B8" s="72">
        <v>1477</v>
      </c>
      <c r="C8" s="61">
        <v>306</v>
      </c>
      <c r="D8" s="111">
        <v>1171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3.8759689922480618</v>
      </c>
      <c r="C14" s="276">
        <f>D6/B6*100</f>
        <v>96.124031007751938</v>
      </c>
    </row>
    <row r="15" spans="1:4" ht="60" x14ac:dyDescent="0.25">
      <c r="A15" s="277" t="s">
        <v>885</v>
      </c>
      <c r="B15" s="282">
        <f>C5/B5*100</f>
        <v>57.097186700767267</v>
      </c>
      <c r="C15" s="278">
        <f>D5/B5*100</f>
        <v>42.90281329923274</v>
      </c>
    </row>
    <row r="16" spans="1:4" ht="30" x14ac:dyDescent="0.25">
      <c r="A16" s="279" t="s">
        <v>821</v>
      </c>
      <c r="B16" s="283">
        <f>C4/B4*100</f>
        <v>21.831955922865014</v>
      </c>
      <c r="C16" s="280">
        <f>D4/B4*100</f>
        <v>78.168044077134994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3.8759689922480618</v>
      </c>
      <c r="C21" s="276">
        <f>C14</f>
        <v>96.124031007751938</v>
      </c>
    </row>
    <row r="22" spans="1:3" ht="60" x14ac:dyDescent="0.25">
      <c r="A22" s="277" t="s">
        <v>823</v>
      </c>
      <c r="B22" s="282">
        <f t="shared" ref="B22:C23" si="0">B15</f>
        <v>57.097186700767267</v>
      </c>
      <c r="C22" s="278">
        <f t="shared" si="0"/>
        <v>42.90281329923274</v>
      </c>
    </row>
    <row r="23" spans="1:3" ht="30" x14ac:dyDescent="0.25">
      <c r="A23" s="279" t="s">
        <v>858</v>
      </c>
      <c r="B23" s="285">
        <f t="shared" si="0"/>
        <v>21.831955922865014</v>
      </c>
      <c r="C23" s="284">
        <f t="shared" si="0"/>
        <v>78.168044077134994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5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69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32.6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156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72.7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84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304</v>
      </c>
      <c r="C6" s="973">
        <v>243</v>
      </c>
      <c r="D6" s="945">
        <v>61</v>
      </c>
      <c r="E6" s="973">
        <v>300</v>
      </c>
      <c r="F6" s="973">
        <v>244</v>
      </c>
      <c r="G6" s="945">
        <v>56</v>
      </c>
      <c r="H6" s="599">
        <v>298</v>
      </c>
      <c r="I6" s="616">
        <v>234</v>
      </c>
      <c r="J6" s="945">
        <v>64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3</v>
      </c>
      <c r="F8" s="978">
        <v>3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51</v>
      </c>
      <c r="C12" s="600">
        <v>49</v>
      </c>
      <c r="D12" s="600">
        <v>48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159</v>
      </c>
      <c r="C14" s="751">
        <v>163</v>
      </c>
      <c r="D14" s="751">
        <v>177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55</v>
      </c>
      <c r="C16" s="1029">
        <v>55</v>
      </c>
      <c r="D16" s="751">
        <v>47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35</v>
      </c>
      <c r="C17" s="752">
        <v>31</v>
      </c>
      <c r="D17" s="752">
        <v>37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17</v>
      </c>
      <c r="C21" s="289">
        <f>C12/SUM(C12:C17)*100</f>
        <v>16.44295302013423</v>
      </c>
      <c r="D21" s="289">
        <f>D12/SUM(D12:D17)*100</f>
        <v>15.53398058252427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53</v>
      </c>
      <c r="C23" s="290">
        <f>C14/SUM(C12:C17)*100</f>
        <v>54.697986577181211</v>
      </c>
      <c r="D23" s="290">
        <f>D14/SUM(D12:D17)*100</f>
        <v>57.28155339805825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18.333333333333332</v>
      </c>
      <c r="C25" s="290">
        <f>C16/SUM(C12:C17)*100</f>
        <v>18.456375838926174</v>
      </c>
      <c r="D25" s="290">
        <f>D16/SUM(D12:D17)*100</f>
        <v>15.210355987055015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11.666666666666666</v>
      </c>
      <c r="C26" s="291">
        <f>C17/SUM(C12:C17)*100</f>
        <v>10.40268456375839</v>
      </c>
      <c r="D26" s="291">
        <f>D17/SUM(D12:D17)*100</f>
        <v>11.974110032362459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39.299999999999997</v>
      </c>
      <c r="C7" s="600">
        <v>16.8</v>
      </c>
      <c r="D7" s="600">
        <v>18.3</v>
      </c>
    </row>
    <row r="8" spans="1:6" x14ac:dyDescent="0.25">
      <c r="A8" s="695" t="s">
        <v>944</v>
      </c>
      <c r="B8" s="751">
        <v>0</v>
      </c>
      <c r="C8" s="751">
        <v>0</v>
      </c>
      <c r="D8" s="751">
        <v>0</v>
      </c>
    </row>
    <row r="9" spans="1:6" x14ac:dyDescent="0.25">
      <c r="A9" s="696" t="s">
        <v>224</v>
      </c>
      <c r="B9" s="752">
        <v>60.7</v>
      </c>
      <c r="C9" s="752">
        <v>83.2</v>
      </c>
      <c r="D9" s="752">
        <v>81.7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39.299999999999997</v>
      </c>
      <c r="C13" s="697">
        <f t="shared" ref="C13:D13" si="1">IF(ISBLANK(C7),"",C7)</f>
        <v>16.8</v>
      </c>
      <c r="D13" s="697">
        <f t="shared" si="1"/>
        <v>18.3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0</v>
      </c>
      <c r="D14" s="698">
        <f t="shared" si="2"/>
        <v>0</v>
      </c>
    </row>
    <row r="15" spans="1:6" x14ac:dyDescent="0.25">
      <c r="A15" s="702" t="s">
        <v>1630</v>
      </c>
      <c r="B15" s="699">
        <f t="shared" si="2"/>
        <v>60.7</v>
      </c>
      <c r="C15" s="699">
        <f t="shared" si="2"/>
        <v>83.2</v>
      </c>
      <c r="D15" s="699">
        <f t="shared" si="2"/>
        <v>81.7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39.299999999999997</v>
      </c>
      <c r="C18" s="697">
        <f t="shared" ref="C18:D18" si="4">IF(ISBLANK(C7),"",C7)</f>
        <v>16.8</v>
      </c>
      <c r="D18" s="697">
        <f t="shared" si="4"/>
        <v>18.3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0</v>
      </c>
      <c r="D19" s="698">
        <f t="shared" si="5"/>
        <v>0</v>
      </c>
    </row>
    <row r="20" spans="1:5" x14ac:dyDescent="0.25">
      <c r="A20" s="702" t="s">
        <v>1633</v>
      </c>
      <c r="B20" s="699">
        <f t="shared" si="5"/>
        <v>60.7</v>
      </c>
      <c r="C20" s="699">
        <f t="shared" si="5"/>
        <v>83.2</v>
      </c>
      <c r="D20" s="699">
        <f t="shared" si="5"/>
        <v>81.7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82.5</v>
      </c>
      <c r="C5" s="611">
        <v>86</v>
      </c>
      <c r="D5" s="1030">
        <v>84.1</v>
      </c>
      <c r="F5" s="28"/>
      <c r="G5" s="693">
        <f>A5</f>
        <v>2020</v>
      </c>
      <c r="H5" s="669">
        <f>IF(ISBLANK(B5),"",B5)</f>
        <v>82.5</v>
      </c>
      <c r="I5" s="618">
        <f t="shared" ref="H5:I7" si="0">IF(ISBLANK(C5),"",C5)</f>
        <v>86</v>
      </c>
    </row>
    <row r="6" spans="1:10" x14ac:dyDescent="0.25">
      <c r="A6" s="749">
        <v>2021</v>
      </c>
      <c r="B6" s="601">
        <v>93.6</v>
      </c>
      <c r="C6" s="612">
        <v>80.8</v>
      </c>
      <c r="D6" s="946">
        <v>86.9</v>
      </c>
      <c r="F6" s="44"/>
      <c r="G6" s="693">
        <f t="shared" ref="G6:G7" si="1">A6</f>
        <v>2021</v>
      </c>
      <c r="H6" s="670">
        <f t="shared" si="0"/>
        <v>93.6</v>
      </c>
      <c r="I6" s="619">
        <f t="shared" si="0"/>
        <v>80.8</v>
      </c>
    </row>
    <row r="7" spans="1:10" x14ac:dyDescent="0.25">
      <c r="A7" s="750">
        <v>2022</v>
      </c>
      <c r="B7" s="601">
        <v>97.6</v>
      </c>
      <c r="C7" s="612">
        <v>95.6</v>
      </c>
      <c r="D7" s="946">
        <v>96.6</v>
      </c>
      <c r="F7" s="44"/>
      <c r="G7" s="693">
        <f t="shared" si="1"/>
        <v>2022</v>
      </c>
      <c r="H7" s="671">
        <f t="shared" si="0"/>
        <v>97.6</v>
      </c>
      <c r="I7" s="620">
        <f t="shared" si="0"/>
        <v>95.6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82.5</v>
      </c>
      <c r="I13" s="618">
        <f>IF(ISBLANK(C5),"",C5)</f>
        <v>86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93.6</v>
      </c>
      <c r="I14" s="619">
        <f t="shared" si="3"/>
        <v>80.8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97.6</v>
      </c>
      <c r="I15" s="620">
        <f t="shared" si="4"/>
        <v>95.6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Нови Кнежевац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305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9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8681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28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7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21.8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-14.7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70.150000000000006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44.5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158.30000000000001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2.31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9007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8992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308</v>
      </c>
      <c r="C63" s="548">
        <f>IF(ISBLANK('DEM2'!C7),"-",'DEM2'!C7)</f>
        <v>337</v>
      </c>
      <c r="D63" s="548"/>
      <c r="E63" s="548">
        <f>IF(ISBLANK('DEM2'!D8),"-",'DEM2'!D8)</f>
        <v>286</v>
      </c>
      <c r="F63" s="548">
        <f>IF(ISBLANK('DEM2'!C8),"-",'DEM2'!C8)</f>
        <v>317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407</v>
      </c>
      <c r="C64" s="317">
        <f>IF(ISBLANK('DEM2'!F7),"-",'DEM2'!F7)</f>
        <v>401</v>
      </c>
      <c r="D64" s="789"/>
      <c r="E64" s="317">
        <f>IF(ISBLANK('DEM2'!G8),"-",'DEM2'!G8)</f>
        <v>349</v>
      </c>
      <c r="F64" s="317">
        <f>IF(ISBLANK('DEM2'!F8),"-",'DEM2'!F8)</f>
        <v>354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224</v>
      </c>
      <c r="C65" s="345">
        <f>IF(ISBLANK('DEM2'!I7),"-",'DEM2'!I7)</f>
        <v>222</v>
      </c>
      <c r="D65" s="393"/>
      <c r="E65" s="345">
        <f>IF(ISBLANK('DEM2'!J8),"-",'DEM2'!J8)</f>
        <v>182</v>
      </c>
      <c r="F65" s="345">
        <f>IF(ISBLANK('DEM2'!I8),"-",'DEM2'!I8)</f>
        <v>175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881</v>
      </c>
      <c r="C66" s="348">
        <f>IF(ISBLANK('DEM2'!L7),"-",'DEM2'!L7)</f>
        <v>909</v>
      </c>
      <c r="D66" s="394"/>
      <c r="E66" s="348">
        <f>IF(ISBLANK('DEM2'!M8),"-",'DEM2'!M8)</f>
        <v>775</v>
      </c>
      <c r="F66" s="348">
        <f>IF(ISBLANK('DEM2'!L8),"-",'DEM2'!L8)</f>
        <v>804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787</v>
      </c>
      <c r="C67" s="345">
        <f>IF(ISBLANK('DEM2'!O7),"-",'DEM2'!O7)</f>
        <v>878</v>
      </c>
      <c r="D67" s="393"/>
      <c r="E67" s="345">
        <f>IF(ISBLANK('DEM2'!P8),"-",'DEM2'!P8)</f>
        <v>610</v>
      </c>
      <c r="F67" s="345">
        <f>IF(ISBLANK('DEM2'!O8),"-",'DEM2'!O8)</f>
        <v>657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3077</v>
      </c>
      <c r="C68" s="317">
        <f>IF(ISBLANK('DEM2'!R7),"-",'DEM2'!R7)</f>
        <v>3341</v>
      </c>
      <c r="D68" s="395"/>
      <c r="E68" s="317">
        <f>IF(ISBLANK('DEM2'!S8),"-",'DEM2'!S8)</f>
        <v>2613</v>
      </c>
      <c r="F68" s="317">
        <f>IF(ISBLANK('DEM2'!R8),"-",'DEM2'!R8)</f>
        <v>2795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5007</v>
      </c>
      <c r="C69" s="463">
        <f>IF(ISBLANK('DEM2'!U7),"-",'DEM2'!U7)</f>
        <v>4903</v>
      </c>
      <c r="D69" s="799"/>
      <c r="E69" s="463">
        <f>IF(ISBLANK('DEM2'!V8),"-",'DEM2'!V8)</f>
        <v>4414</v>
      </c>
      <c r="F69" s="463">
        <f>IF(ISBLANK('DEM2'!U8),"-",'DEM2'!U8)</f>
        <v>4267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22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11.2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1979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2715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31.3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70357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696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80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36.200000000000003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>
        <f>IF(ISBLANK(SIROMASTVO1!B7),"-",SIROMASTVO1!B7)</f>
        <v>105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35.200000000000003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13.3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1735494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199919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367857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216745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42375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646825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74510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58062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6688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632275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72834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688668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79330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68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221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227952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1477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1014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1046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5743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1452</v>
      </c>
      <c r="C300" s="808">
        <f>IF(ISBLANK(POLJ3!C4),"-",POLJ3!C4)</f>
        <v>317</v>
      </c>
      <c r="D300" s="1153">
        <f>IF(ISBLANK(POLJ3!D4),"-",POLJ3!D4)</f>
        <v>1135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1564</v>
      </c>
      <c r="C301" s="789">
        <f>IF(ISBLANK(POLJ3!C5),"-",POLJ3!C5)</f>
        <v>893</v>
      </c>
      <c r="D301" s="1154">
        <f>IF(ISBLANK(POLJ3!D5),"-",POLJ3!D5)</f>
        <v>671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129</v>
      </c>
      <c r="C302" s="790">
        <f>IF(ISBLANK(POLJ3!C6),"-",POLJ3!C6)</f>
        <v>5</v>
      </c>
      <c r="D302" s="1155">
        <f>IF(ISBLANK(POLJ3!D6),"-",POLJ3!D6)</f>
        <v>124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92</v>
      </c>
      <c r="C303" s="791">
        <f>IF(ISBLANK(POLJ3!C7),"-",POLJ3!C7)</f>
        <v>18</v>
      </c>
      <c r="D303" s="1164">
        <f>IF(ISBLANK(POLJ3!D7),"-",POLJ3!D7)</f>
        <v>74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1477</v>
      </c>
      <c r="C304" s="807">
        <f>IF(ISBLANK(POLJ3!C8),"-",POLJ3!C8)</f>
        <v>306</v>
      </c>
      <c r="D304" s="1122">
        <f>IF(ISBLANK(POLJ3!D8),"-",POLJ3!D8)</f>
        <v>1171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46.19</v>
      </c>
      <c r="C310" s="1123"/>
      <c r="D310" s="3"/>
      <c r="E310" s="5"/>
      <c r="F310" s="5"/>
      <c r="G310" s="815" t="s">
        <v>854</v>
      </c>
      <c r="H310" s="816">
        <f>IF(ISBLANK(POLJ2!H3),"-",POLJ2!H3)</f>
        <v>3378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16865.28</v>
      </c>
      <c r="C311" s="1124"/>
      <c r="D311" s="3"/>
      <c r="E311" s="5"/>
      <c r="F311" s="5"/>
      <c r="G311" s="810" t="s">
        <v>855</v>
      </c>
      <c r="H311" s="248">
        <f>IF(ISBLANK(POLJ2!H4),"-",POLJ2!H4)</f>
        <v>9217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135.66999999999999</v>
      </c>
      <c r="C312" s="1124"/>
      <c r="D312" s="3"/>
      <c r="E312" s="5"/>
      <c r="F312" s="5"/>
      <c r="G312" s="810" t="s">
        <v>856</v>
      </c>
      <c r="H312" s="248">
        <f>IF(ISBLANK(POLJ2!H5),"-",POLJ2!H5)</f>
        <v>2424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7.47</v>
      </c>
      <c r="C313" s="1124"/>
      <c r="D313" s="3"/>
      <c r="E313" s="5"/>
      <c r="F313" s="5"/>
      <c r="G313" s="812" t="s">
        <v>857</v>
      </c>
      <c r="H313" s="249">
        <f>IF(ISBLANK(POLJ2!H6),"-",POLJ2!H6)</f>
        <v>42174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0.17</v>
      </c>
      <c r="C314" s="1124"/>
      <c r="D314" s="3"/>
      <c r="E314" s="5"/>
      <c r="F314" s="5"/>
      <c r="G314" s="814" t="s">
        <v>847</v>
      </c>
      <c r="H314" s="817">
        <f>IF(ISBLANK(POLJ2!H7),"-",POLJ2!H7)</f>
        <v>57193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4030.42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21085.200000000001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5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69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32.6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298</v>
      </c>
      <c r="I364" s="808">
        <f>IF(ISBLANK(OBRAZ2!I6),"-",OBRAZ2!I6)</f>
        <v>234</v>
      </c>
      <c r="J364" s="808">
        <f>IF(ISBLANK(OBRAZ2!J6),"-",OBRAZ2!J6)</f>
        <v>64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156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72.7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84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17</v>
      </c>
      <c r="I375" s="850">
        <f>IF(ISBLANK(OBRAZ2!C12),"-",OBRAZ2!C21)</f>
        <v>16.44295302013423</v>
      </c>
      <c r="J375" s="850">
        <f>IF(ISBLANK(OBRAZ2!D12),"-",OBRAZ2!D21)</f>
        <v>15.53398058252427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53</v>
      </c>
      <c r="I377" s="851">
        <f>IF(ISBLANK(OBRAZ2!C14),"-",OBRAZ2!C23)</f>
        <v>54.697986577181211</v>
      </c>
      <c r="J377" s="851">
        <f>IF(ISBLANK(OBRAZ2!D14),"-",OBRAZ2!D23)</f>
        <v>57.28155339805825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18.333333333333332</v>
      </c>
      <c r="I379" s="851">
        <f>IF(ISBLANK(OBRAZ2!C16),"-",OBRAZ2!C25)</f>
        <v>18.456375838926174</v>
      </c>
      <c r="J379" s="851">
        <f>IF(ISBLANK(OBRAZ2!D16),"-",OBRAZ2!D25)</f>
        <v>15.210355987055015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11.666666666666666</v>
      </c>
      <c r="I380" s="852">
        <f>IF(ISBLANK(OBRAZ2!C17),"-",OBRAZ2!C26)</f>
        <v>10.40268456375839</v>
      </c>
      <c r="J380" s="852">
        <f>IF(ISBLANK(OBRAZ2!D17),"-",OBRAZ2!D26)</f>
        <v>11.974110032362459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1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4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207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224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130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99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91.5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88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102.3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2.1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268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83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7.9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29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3.3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1.1000000000000001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0.9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0.26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2.2999999999999998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305.3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1.02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97.2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95.4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2240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25.8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2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1120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4299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15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20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14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14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1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29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1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1000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11.2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220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13.1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173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9.6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51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46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3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32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10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9.3000000000000007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62.8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38.700000000000003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36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52.368000000000002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0.5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34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110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4234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45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1066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824.89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3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>
        <f>IF(ISBLANK(INDEKSI1!B6),"-",INDEKSI1!B6)</f>
        <v>14.35084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>
        <f>IF(ISBLANK(INDEKSI1!B7),"-",INDEKSI1!B7)</f>
        <v>139</v>
      </c>
      <c r="D696" s="3"/>
      <c r="E696" s="5"/>
      <c r="F696" s="5"/>
      <c r="G696" s="837">
        <v>2012</v>
      </c>
      <c r="H696" s="835">
        <f>IF(ISBLANK(INDEKSI2!B5),"-",INDEKSI2!B5)</f>
        <v>35.549999999999997</v>
      </c>
      <c r="I696" s="835">
        <f>IF(ISBLANK(INDEKSI2!C5),"-",INDEKSI2!C5)</f>
        <v>23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>
        <f>IF(ISBLANK(INDEKSI1!B8),"-",INDEKSI1!B8)</f>
        <v>34.24</v>
      </c>
      <c r="D697" s="3"/>
      <c r="E697" s="5"/>
      <c r="F697" s="5"/>
      <c r="G697" s="838">
        <v>2013</v>
      </c>
      <c r="H697" s="559">
        <f>IF(ISBLANK(INDEKSI2!B6),"-",INDEKSI2!B6)</f>
        <v>36.299999999999997</v>
      </c>
      <c r="I697" s="559">
        <f>IF(ISBLANK(INDEKSI2!C6),"-",INDEKSI2!C6)</f>
        <v>27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39.17</v>
      </c>
      <c r="I698" s="836">
        <f>IF(ISBLANK(INDEKSI2!C7),"-",INDEKSI2!C7)</f>
        <v>14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184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55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757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68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4.0999999999999996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1.2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4</v>
      </c>
      <c r="D6" s="612">
        <v>1</v>
      </c>
      <c r="E6" s="612">
        <v>3</v>
      </c>
      <c r="F6" s="1033">
        <v>66</v>
      </c>
      <c r="G6" s="612">
        <v>36</v>
      </c>
      <c r="H6" s="980">
        <v>30</v>
      </c>
      <c r="I6" s="1034">
        <v>28.9</v>
      </c>
      <c r="J6" s="612">
        <v>28.2</v>
      </c>
      <c r="K6" s="1035">
        <v>29.9</v>
      </c>
      <c r="L6" s="1033">
        <v>144</v>
      </c>
      <c r="M6" s="612">
        <v>75</v>
      </c>
      <c r="N6" s="1028">
        <v>69</v>
      </c>
      <c r="O6" s="1034">
        <v>61.3</v>
      </c>
      <c r="P6" s="612">
        <v>62.2</v>
      </c>
      <c r="Q6" s="1028">
        <v>60.3</v>
      </c>
      <c r="R6" s="1033">
        <v>90</v>
      </c>
      <c r="S6" s="612">
        <v>43</v>
      </c>
      <c r="T6" s="1035">
        <v>47</v>
      </c>
    </row>
    <row r="7" spans="1:20" x14ac:dyDescent="0.25">
      <c r="A7" s="286">
        <v>2021</v>
      </c>
      <c r="B7" s="602">
        <v>1</v>
      </c>
      <c r="C7" s="601">
        <v>4</v>
      </c>
      <c r="D7" s="612">
        <v>1</v>
      </c>
      <c r="E7" s="612">
        <v>3</v>
      </c>
      <c r="F7" s="1033">
        <v>73</v>
      </c>
      <c r="G7" s="612">
        <v>44</v>
      </c>
      <c r="H7" s="980">
        <v>29</v>
      </c>
      <c r="I7" s="1034">
        <v>32.299999999999997</v>
      </c>
      <c r="J7" s="612">
        <v>36.1</v>
      </c>
      <c r="K7" s="1035">
        <v>27.9</v>
      </c>
      <c r="L7" s="1033">
        <v>139</v>
      </c>
      <c r="M7" s="612">
        <v>71</v>
      </c>
      <c r="N7" s="1028">
        <v>68</v>
      </c>
      <c r="O7" s="1034">
        <v>62.8</v>
      </c>
      <c r="P7" s="612">
        <v>59.9</v>
      </c>
      <c r="Q7" s="1028">
        <v>66</v>
      </c>
      <c r="R7" s="1033">
        <v>86</v>
      </c>
      <c r="S7" s="612">
        <v>42</v>
      </c>
      <c r="T7" s="1035">
        <v>44</v>
      </c>
    </row>
    <row r="8" spans="1:20" x14ac:dyDescent="0.25">
      <c r="A8" s="219">
        <v>2022</v>
      </c>
      <c r="B8" s="617">
        <v>1</v>
      </c>
      <c r="C8" s="947">
        <v>5</v>
      </c>
      <c r="D8" s="981">
        <v>2</v>
      </c>
      <c r="E8" s="981">
        <v>3</v>
      </c>
      <c r="F8" s="1036">
        <v>69</v>
      </c>
      <c r="G8" s="981">
        <v>38</v>
      </c>
      <c r="H8" s="979">
        <v>31</v>
      </c>
      <c r="I8" s="754">
        <v>32.6</v>
      </c>
      <c r="J8" s="981">
        <v>33</v>
      </c>
      <c r="K8" s="1037">
        <v>32</v>
      </c>
      <c r="L8" s="1036">
        <v>156</v>
      </c>
      <c r="M8" s="981">
        <v>84</v>
      </c>
      <c r="N8" s="691">
        <v>72</v>
      </c>
      <c r="O8" s="754">
        <v>72.7</v>
      </c>
      <c r="P8" s="981">
        <v>75</v>
      </c>
      <c r="Q8" s="691">
        <v>70.2</v>
      </c>
      <c r="R8" s="1036">
        <v>84</v>
      </c>
      <c r="S8" s="981">
        <v>43</v>
      </c>
      <c r="T8" s="1037">
        <v>41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4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207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224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130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99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91.5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88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102.3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2.1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61.424332344213653</v>
      </c>
      <c r="C21" s="739">
        <f>B10/(B7+B10)*100</f>
        <v>38.575667655786347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69.349845201238395</v>
      </c>
      <c r="C22" s="739">
        <f>B11/(B8+B11)*100</f>
        <v>30.650154798761609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61.424332344213653</v>
      </c>
      <c r="C26" s="739">
        <f>C21</f>
        <v>38.575667655786347</v>
      </c>
    </row>
    <row r="27" spans="1:10" ht="24.75" x14ac:dyDescent="0.25">
      <c r="A27" s="742" t="s">
        <v>1407</v>
      </c>
      <c r="B27" s="739">
        <f>B22</f>
        <v>69.349845201238395</v>
      </c>
      <c r="C27" s="739">
        <f>C22</f>
        <v>30.650154798761609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</v>
      </c>
      <c r="C5" s="1095">
        <v>0</v>
      </c>
      <c r="D5" s="914" t="s">
        <v>5</v>
      </c>
      <c r="E5" s="211"/>
      <c r="F5" s="125">
        <v>2021</v>
      </c>
      <c r="G5" s="70">
        <v>1</v>
      </c>
      <c r="H5" s="55">
        <v>1</v>
      </c>
      <c r="I5" s="110">
        <v>0</v>
      </c>
      <c r="J5" s="70">
        <v>4</v>
      </c>
      <c r="K5" s="55">
        <v>0</v>
      </c>
      <c r="L5" s="110">
        <v>4</v>
      </c>
      <c r="M5" s="70">
        <v>226</v>
      </c>
      <c r="N5" s="55">
        <v>228</v>
      </c>
      <c r="O5" s="70">
        <v>121</v>
      </c>
      <c r="P5" s="110">
        <v>108</v>
      </c>
    </row>
    <row r="6" spans="1:16" x14ac:dyDescent="0.25">
      <c r="A6" s="923" t="s">
        <v>259</v>
      </c>
      <c r="B6" s="1096">
        <v>0</v>
      </c>
      <c r="C6" s="1097">
        <v>4</v>
      </c>
      <c r="D6" s="915" t="s">
        <v>5</v>
      </c>
      <c r="E6" s="254"/>
      <c r="F6" s="125">
        <v>2022</v>
      </c>
      <c r="G6" s="212">
        <v>1</v>
      </c>
      <c r="H6" s="58">
        <v>1</v>
      </c>
      <c r="I6" s="160">
        <v>0</v>
      </c>
      <c r="J6" s="212">
        <v>4</v>
      </c>
      <c r="K6" s="58">
        <v>0</v>
      </c>
      <c r="L6" s="160">
        <v>4</v>
      </c>
      <c r="M6" s="212">
        <v>207</v>
      </c>
      <c r="N6" s="58">
        <v>224</v>
      </c>
      <c r="O6" s="212">
        <v>130</v>
      </c>
      <c r="P6" s="160">
        <v>99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</v>
      </c>
      <c r="H7" s="94">
        <v>1</v>
      </c>
      <c r="I7" s="169">
        <v>0</v>
      </c>
      <c r="J7" s="167"/>
      <c r="K7" s="94"/>
      <c r="L7" s="169"/>
      <c r="M7" s="167">
        <v>342</v>
      </c>
      <c r="N7" s="94">
        <v>341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</v>
      </c>
      <c r="C11" s="918">
        <f>IF(ISBLANK(C5),"",C5)</f>
        <v>0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4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80.400000000000006</v>
      </c>
      <c r="C5" s="611">
        <v>80.5</v>
      </c>
      <c r="D5" s="945">
        <v>80.2</v>
      </c>
      <c r="E5" s="610"/>
      <c r="F5" s="611"/>
      <c r="G5" s="945"/>
      <c r="H5" s="610"/>
      <c r="I5" s="611"/>
      <c r="J5" s="945"/>
      <c r="K5" s="610">
        <v>80</v>
      </c>
      <c r="L5" s="611">
        <v>45</v>
      </c>
      <c r="M5" s="945">
        <v>35</v>
      </c>
      <c r="N5" s="610">
        <v>77.8</v>
      </c>
      <c r="O5" s="611">
        <v>84.2</v>
      </c>
      <c r="P5" s="945">
        <v>70.599999999999994</v>
      </c>
      <c r="Q5" s="610">
        <v>0</v>
      </c>
      <c r="R5" s="611">
        <v>0</v>
      </c>
      <c r="S5" s="945">
        <v>0</v>
      </c>
    </row>
    <row r="6" spans="1:19" x14ac:dyDescent="0.25">
      <c r="A6" s="286">
        <v>2021</v>
      </c>
      <c r="B6" s="457">
        <v>80.5</v>
      </c>
      <c r="C6" s="458">
        <v>81.599999999999994</v>
      </c>
      <c r="D6" s="976">
        <v>79.400000000000006</v>
      </c>
      <c r="E6" s="457">
        <v>19</v>
      </c>
      <c r="F6" s="458">
        <v>11</v>
      </c>
      <c r="G6" s="976">
        <v>8</v>
      </c>
      <c r="H6" s="457">
        <v>0</v>
      </c>
      <c r="I6" s="458">
        <v>0</v>
      </c>
      <c r="J6" s="976">
        <v>0</v>
      </c>
      <c r="K6" s="457">
        <v>75</v>
      </c>
      <c r="L6" s="458">
        <v>36</v>
      </c>
      <c r="M6" s="976">
        <v>39</v>
      </c>
      <c r="N6" s="457">
        <v>75.5</v>
      </c>
      <c r="O6" s="458">
        <v>74.5</v>
      </c>
      <c r="P6" s="976">
        <v>76.5</v>
      </c>
      <c r="Q6" s="457">
        <v>2</v>
      </c>
      <c r="R6" s="458">
        <v>2</v>
      </c>
      <c r="S6" s="976">
        <v>2</v>
      </c>
    </row>
    <row r="7" spans="1:19" x14ac:dyDescent="0.25">
      <c r="A7" s="286">
        <v>2022</v>
      </c>
      <c r="B7" s="601">
        <v>91.5</v>
      </c>
      <c r="C7" s="612">
        <v>89</v>
      </c>
      <c r="D7" s="980">
        <v>94</v>
      </c>
      <c r="E7" s="601">
        <v>15</v>
      </c>
      <c r="F7" s="612">
        <v>10</v>
      </c>
      <c r="G7" s="980">
        <v>5</v>
      </c>
      <c r="H7" s="601">
        <v>0</v>
      </c>
      <c r="I7" s="612">
        <v>0</v>
      </c>
      <c r="J7" s="980">
        <v>0</v>
      </c>
      <c r="K7" s="601">
        <v>88</v>
      </c>
      <c r="L7" s="612">
        <v>45</v>
      </c>
      <c r="M7" s="980">
        <v>43</v>
      </c>
      <c r="N7" s="601">
        <v>102.3</v>
      </c>
      <c r="O7" s="612">
        <v>100</v>
      </c>
      <c r="P7" s="980">
        <v>104.9</v>
      </c>
      <c r="Q7" s="601">
        <v>2.1</v>
      </c>
      <c r="R7" s="612">
        <v>1.2</v>
      </c>
      <c r="S7" s="980">
        <v>2.9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7.9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367857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42375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160</v>
      </c>
      <c r="C5" s="616">
        <v>91</v>
      </c>
      <c r="D5" s="616">
        <v>69</v>
      </c>
      <c r="E5" s="599">
        <v>100</v>
      </c>
      <c r="F5" s="616">
        <v>72</v>
      </c>
      <c r="G5" s="945">
        <v>28</v>
      </c>
      <c r="H5" s="616">
        <v>71</v>
      </c>
      <c r="I5" s="616">
        <v>29</v>
      </c>
      <c r="J5" s="616">
        <v>42</v>
      </c>
      <c r="K5" s="217">
        <f>SUM(B5,E5,H5)</f>
        <v>331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123</v>
      </c>
      <c r="C6" s="612">
        <v>65</v>
      </c>
      <c r="D6" s="946">
        <v>58</v>
      </c>
      <c r="E6" s="601">
        <v>90</v>
      </c>
      <c r="F6" s="612">
        <v>71</v>
      </c>
      <c r="G6" s="946">
        <v>19</v>
      </c>
      <c r="H6" s="601">
        <v>57</v>
      </c>
      <c r="I6" s="612">
        <v>21</v>
      </c>
      <c r="J6" s="612">
        <v>36</v>
      </c>
      <c r="K6" s="218">
        <f>SUM(B6,E6,H6)</f>
        <v>270</v>
      </c>
      <c r="M6" s="105" t="s">
        <v>284</v>
      </c>
      <c r="N6" s="171">
        <f>IF(ISBLANK(J7),"",J7)</f>
        <v>27</v>
      </c>
      <c r="O6" s="80">
        <f>IF(ISBLANK(I7),"",I7)</f>
        <v>18</v>
      </c>
      <c r="P6" s="211"/>
    </row>
    <row r="7" spans="1:17" ht="24.75" x14ac:dyDescent="0.25">
      <c r="A7" s="218">
        <v>2023</v>
      </c>
      <c r="B7" s="601">
        <v>124</v>
      </c>
      <c r="C7" s="612">
        <v>62</v>
      </c>
      <c r="D7" s="946">
        <v>62</v>
      </c>
      <c r="E7" s="601">
        <v>99</v>
      </c>
      <c r="F7" s="612">
        <v>78</v>
      </c>
      <c r="G7" s="946">
        <v>21</v>
      </c>
      <c r="H7" s="601">
        <v>45</v>
      </c>
      <c r="I7" s="612">
        <v>18</v>
      </c>
      <c r="J7" s="612">
        <v>27</v>
      </c>
      <c r="K7" s="218">
        <f>SUM(B7,E7,H7)</f>
        <v>268</v>
      </c>
      <c r="M7" s="106" t="s">
        <v>285</v>
      </c>
      <c r="N7" s="220">
        <f>IF(ISBLANK(G7),"",G7)</f>
        <v>21</v>
      </c>
      <c r="O7" s="107">
        <f>IF(ISBLANK(F7),"",F7)</f>
        <v>78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62</v>
      </c>
      <c r="O8" s="83">
        <f>IF(ISBLANK(C7),"",C7)</f>
        <v>62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27</v>
      </c>
      <c r="O13" s="80">
        <f>IF(ISBLANK(I7),"",I7)</f>
        <v>18</v>
      </c>
      <c r="P13" s="211"/>
    </row>
    <row r="14" spans="1:17" ht="27.75" customHeight="1" x14ac:dyDescent="0.25">
      <c r="M14" s="106" t="s">
        <v>515</v>
      </c>
      <c r="N14" s="220">
        <f>IF(ISBLANK(G7),"",G7)</f>
        <v>21</v>
      </c>
      <c r="O14" s="107">
        <f>IF(ISBLANK(F7),"",F7)</f>
        <v>78</v>
      </c>
      <c r="P14" s="211"/>
    </row>
    <row r="15" spans="1:17" ht="26.25" customHeight="1" x14ac:dyDescent="0.25">
      <c r="M15" s="108" t="s">
        <v>516</v>
      </c>
      <c r="N15" s="170">
        <f>IF(ISBLANK(D7),"",D7)</f>
        <v>62</v>
      </c>
      <c r="O15" s="83">
        <f>IF(ISBLANK(C7),"",C7)</f>
        <v>62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66</v>
      </c>
      <c r="C21" s="616">
        <v>39</v>
      </c>
      <c r="D21" s="616">
        <v>27</v>
      </c>
      <c r="E21" s="599">
        <v>16</v>
      </c>
      <c r="F21" s="616">
        <v>11</v>
      </c>
      <c r="G21" s="945">
        <v>5</v>
      </c>
      <c r="H21" s="616">
        <v>16</v>
      </c>
      <c r="I21" s="616">
        <v>6</v>
      </c>
      <c r="J21" s="616">
        <v>10</v>
      </c>
      <c r="K21" s="217">
        <f>SUM(B21,E21,H21)</f>
        <v>98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55</v>
      </c>
      <c r="C22" s="1028">
        <v>33</v>
      </c>
      <c r="D22" s="980">
        <v>22</v>
      </c>
      <c r="E22" s="1034">
        <v>18</v>
      </c>
      <c r="F22" s="1028">
        <v>9</v>
      </c>
      <c r="G22" s="980">
        <v>9</v>
      </c>
      <c r="H22" s="1034">
        <v>15</v>
      </c>
      <c r="I22" s="1028">
        <v>9</v>
      </c>
      <c r="J22" s="1028">
        <v>6</v>
      </c>
      <c r="K22" s="218">
        <f>SUM(B22,E22,H22)</f>
        <v>88</v>
      </c>
      <c r="M22" s="105" t="s">
        <v>284</v>
      </c>
      <c r="N22" s="171">
        <f>IF(ISBLANK(J23),"",J23)</f>
        <v>13</v>
      </c>
      <c r="O22" s="80">
        <f>IF(ISBLANK(I23),"",I23)</f>
        <v>6</v>
      </c>
      <c r="P22" s="211"/>
    </row>
    <row r="23" spans="1:17" ht="24.75" x14ac:dyDescent="0.25">
      <c r="A23" s="218">
        <v>2022</v>
      </c>
      <c r="B23" s="1034">
        <v>42</v>
      </c>
      <c r="C23" s="1028">
        <v>23</v>
      </c>
      <c r="D23" s="980">
        <v>19</v>
      </c>
      <c r="E23" s="1034">
        <v>22</v>
      </c>
      <c r="F23" s="1028">
        <v>12</v>
      </c>
      <c r="G23" s="980">
        <v>10</v>
      </c>
      <c r="H23" s="1034">
        <v>19</v>
      </c>
      <c r="I23" s="1028">
        <v>6</v>
      </c>
      <c r="J23" s="1028">
        <v>13</v>
      </c>
      <c r="K23" s="218">
        <f>SUM(B23,E23,H23)</f>
        <v>83</v>
      </c>
      <c r="M23" s="106" t="s">
        <v>285</v>
      </c>
      <c r="N23" s="220">
        <f>IF(ISBLANK(G23),"",G23)</f>
        <v>10</v>
      </c>
      <c r="O23" s="107">
        <f>IF(ISBLANK(F23),"",F23)</f>
        <v>12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19</v>
      </c>
      <c r="O24" s="109">
        <f>IF(ISBLANK(C23),"",C23)</f>
        <v>23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13</v>
      </c>
      <c r="O29" s="80">
        <f>IF(ISBLANK(I23),"",I23)</f>
        <v>6</v>
      </c>
      <c r="P29" s="211"/>
    </row>
    <row r="30" spans="1:17" ht="27.75" customHeight="1" x14ac:dyDescent="0.25">
      <c r="M30" s="106" t="s">
        <v>515</v>
      </c>
      <c r="N30" s="220">
        <f>IF(ISBLANK(G23),"",G23)</f>
        <v>10</v>
      </c>
      <c r="O30" s="107">
        <f>IF(ISBLANK(F23),"",F23)</f>
        <v>12</v>
      </c>
      <c r="P30" s="211"/>
    </row>
    <row r="31" spans="1:17" ht="27.75" customHeight="1" x14ac:dyDescent="0.25">
      <c r="M31" s="108" t="s">
        <v>516</v>
      </c>
      <c r="N31" s="221">
        <f>IF(ISBLANK(D23),"",D23)</f>
        <v>19</v>
      </c>
      <c r="O31" s="109">
        <f>IF(ISBLANK(C23),"",C23)</f>
        <v>23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216745</v>
      </c>
      <c r="D5" s="253"/>
    </row>
    <row r="6" spans="1:4" ht="30" x14ac:dyDescent="0.25">
      <c r="A6" s="686" t="s">
        <v>474</v>
      </c>
      <c r="B6" s="617">
        <v>151112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4.7</v>
      </c>
      <c r="J5" s="611">
        <v>3.4</v>
      </c>
      <c r="K5" s="945">
        <v>6.5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3.5</v>
      </c>
      <c r="J6" s="458">
        <v>4.5</v>
      </c>
      <c r="K6" s="976">
        <v>2.1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7.9</v>
      </c>
      <c r="J7" s="612">
        <v>8.3000000000000007</v>
      </c>
      <c r="K7" s="980">
        <v>7.2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21</v>
      </c>
      <c r="C5" s="207">
        <v>27</v>
      </c>
      <c r="G5" s="113"/>
      <c r="H5" s="174" t="s">
        <v>586</v>
      </c>
      <c r="I5" s="207">
        <v>4</v>
      </c>
      <c r="J5" s="207">
        <v>12</v>
      </c>
    </row>
    <row r="6" spans="1:13" ht="15" customHeight="1" x14ac:dyDescent="0.25">
      <c r="A6" s="175" t="s">
        <v>587</v>
      </c>
      <c r="B6" s="208">
        <v>196</v>
      </c>
      <c r="C6" s="208">
        <v>89</v>
      </c>
      <c r="G6" s="113"/>
      <c r="H6" s="175" t="s">
        <v>587</v>
      </c>
      <c r="I6" s="208">
        <v>72</v>
      </c>
      <c r="J6" s="208">
        <v>46</v>
      </c>
    </row>
    <row r="7" spans="1:13" ht="15" customHeight="1" x14ac:dyDescent="0.25">
      <c r="A7" s="175" t="s">
        <v>588</v>
      </c>
      <c r="B7" s="208">
        <v>995</v>
      </c>
      <c r="C7" s="208">
        <v>599</v>
      </c>
      <c r="G7" s="113"/>
      <c r="H7" s="175" t="s">
        <v>588</v>
      </c>
      <c r="I7" s="208">
        <v>413</v>
      </c>
      <c r="J7" s="208">
        <v>210</v>
      </c>
    </row>
    <row r="8" spans="1:13" ht="15" customHeight="1" x14ac:dyDescent="0.25">
      <c r="A8" s="175" t="s">
        <v>589</v>
      </c>
      <c r="B8" s="208">
        <v>1357</v>
      </c>
      <c r="C8" s="208">
        <v>1220</v>
      </c>
      <c r="G8" s="113"/>
      <c r="H8" s="175" t="s">
        <v>589</v>
      </c>
      <c r="I8" s="208">
        <v>1048</v>
      </c>
      <c r="J8" s="208">
        <v>884</v>
      </c>
    </row>
    <row r="9" spans="1:13" ht="15" customHeight="1" x14ac:dyDescent="0.25">
      <c r="A9" s="175" t="s">
        <v>590</v>
      </c>
      <c r="B9" s="208">
        <v>1898</v>
      </c>
      <c r="C9" s="208">
        <v>2410</v>
      </c>
      <c r="G9" s="113"/>
      <c r="H9" s="175" t="s">
        <v>590</v>
      </c>
      <c r="I9" s="208">
        <v>1711</v>
      </c>
      <c r="J9" s="208">
        <v>2058</v>
      </c>
    </row>
    <row r="10" spans="1:13" ht="15" customHeight="1" x14ac:dyDescent="0.25">
      <c r="A10" s="175" t="s">
        <v>591</v>
      </c>
      <c r="B10" s="208">
        <v>175</v>
      </c>
      <c r="C10" s="208">
        <v>157</v>
      </c>
      <c r="G10" s="113"/>
      <c r="H10" s="175" t="s">
        <v>591</v>
      </c>
      <c r="I10" s="208">
        <v>176</v>
      </c>
      <c r="J10" s="208">
        <v>134</v>
      </c>
    </row>
    <row r="11" spans="1:13" ht="15" customHeight="1" x14ac:dyDescent="0.25">
      <c r="A11" s="176" t="s">
        <v>592</v>
      </c>
      <c r="B11" s="209">
        <v>285</v>
      </c>
      <c r="C11" s="209">
        <v>238</v>
      </c>
      <c r="G11" s="113"/>
      <c r="H11" s="176" t="s">
        <v>592</v>
      </c>
      <c r="I11" s="209">
        <v>326</v>
      </c>
      <c r="J11" s="209">
        <v>241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21</v>
      </c>
      <c r="C17" s="178">
        <f>IF(ISBLANK(C5),"0",C5)</f>
        <v>27</v>
      </c>
      <c r="G17" s="113"/>
      <c r="H17" s="174" t="s">
        <v>586</v>
      </c>
      <c r="I17" s="177">
        <f>IF(ISBLANK(I5),"0",I5)</f>
        <v>4</v>
      </c>
      <c r="J17" s="178">
        <f>IF(ISBLANK(J5),"0",J5)</f>
        <v>12</v>
      </c>
    </row>
    <row r="18" spans="1:13" ht="15" customHeight="1" x14ac:dyDescent="0.25">
      <c r="A18" s="175" t="s">
        <v>587</v>
      </c>
      <c r="B18" s="179">
        <f t="shared" ref="B18:C18" si="0">IF(ISBLANK(B6),"0",B6)</f>
        <v>196</v>
      </c>
      <c r="C18" s="180">
        <f t="shared" si="0"/>
        <v>89</v>
      </c>
      <c r="G18" s="113"/>
      <c r="H18" s="175" t="s">
        <v>587</v>
      </c>
      <c r="I18" s="179">
        <f t="shared" ref="I18:J18" si="1">IF(ISBLANK(I6),"0",I6)</f>
        <v>72</v>
      </c>
      <c r="J18" s="180">
        <f t="shared" si="1"/>
        <v>46</v>
      </c>
    </row>
    <row r="19" spans="1:13" ht="15" customHeight="1" x14ac:dyDescent="0.25">
      <c r="A19" s="175" t="s">
        <v>588</v>
      </c>
      <c r="B19" s="179">
        <f t="shared" ref="B19:C19" si="2">IF(ISBLANK(B7),"0",B7)</f>
        <v>995</v>
      </c>
      <c r="C19" s="180">
        <f t="shared" si="2"/>
        <v>599</v>
      </c>
      <c r="G19" s="113"/>
      <c r="H19" s="175" t="s">
        <v>588</v>
      </c>
      <c r="I19" s="179">
        <f t="shared" ref="I19:J19" si="3">IF(ISBLANK(I7),"0",I7)</f>
        <v>413</v>
      </c>
      <c r="J19" s="180">
        <f t="shared" si="3"/>
        <v>210</v>
      </c>
    </row>
    <row r="20" spans="1:13" ht="15" customHeight="1" x14ac:dyDescent="0.25">
      <c r="A20" s="175" t="s">
        <v>589</v>
      </c>
      <c r="B20" s="179">
        <f t="shared" ref="B20:C20" si="4">IF(ISBLANK(B8),"0",B8)</f>
        <v>1357</v>
      </c>
      <c r="C20" s="180">
        <f t="shared" si="4"/>
        <v>1220</v>
      </c>
      <c r="G20" s="113"/>
      <c r="H20" s="175" t="s">
        <v>589</v>
      </c>
      <c r="I20" s="179">
        <f t="shared" ref="I20:J20" si="5">IF(ISBLANK(I8),"0",I8)</f>
        <v>1048</v>
      </c>
      <c r="J20" s="180">
        <f t="shared" si="5"/>
        <v>884</v>
      </c>
    </row>
    <row r="21" spans="1:13" ht="15" customHeight="1" x14ac:dyDescent="0.25">
      <c r="A21" s="175" t="s">
        <v>590</v>
      </c>
      <c r="B21" s="179">
        <f t="shared" ref="B21:C21" si="6">IF(ISBLANK(B9),"0",B9)</f>
        <v>1898</v>
      </c>
      <c r="C21" s="180">
        <f t="shared" si="6"/>
        <v>2410</v>
      </c>
      <c r="G21" s="113"/>
      <c r="H21" s="175" t="s">
        <v>590</v>
      </c>
      <c r="I21" s="179">
        <f t="shared" ref="I21:J21" si="7">IF(ISBLANK(I9),"0",I9)</f>
        <v>1711</v>
      </c>
      <c r="J21" s="180">
        <f t="shared" si="7"/>
        <v>2058</v>
      </c>
    </row>
    <row r="22" spans="1:13" ht="15" customHeight="1" x14ac:dyDescent="0.25">
      <c r="A22" s="175" t="s">
        <v>591</v>
      </c>
      <c r="B22" s="179">
        <f t="shared" ref="B22:C22" si="8">IF(ISBLANK(B10),"0",B10)</f>
        <v>175</v>
      </c>
      <c r="C22" s="180">
        <f t="shared" si="8"/>
        <v>157</v>
      </c>
      <c r="G22" s="113"/>
      <c r="H22" s="175" t="s">
        <v>591</v>
      </c>
      <c r="I22" s="179">
        <f t="shared" ref="I22:J22" si="9">IF(ISBLANK(I10),"0",I10)</f>
        <v>176</v>
      </c>
      <c r="J22" s="180">
        <f t="shared" si="9"/>
        <v>134</v>
      </c>
    </row>
    <row r="23" spans="1:13" ht="15" customHeight="1" x14ac:dyDescent="0.25">
      <c r="A23" s="176" t="s">
        <v>592</v>
      </c>
      <c r="B23" s="181">
        <f t="shared" ref="B23:C23" si="10">IF(ISBLANK(B11),"0",B11)</f>
        <v>285</v>
      </c>
      <c r="C23" s="182">
        <f t="shared" si="10"/>
        <v>238</v>
      </c>
      <c r="G23" s="113"/>
      <c r="H23" s="176" t="s">
        <v>592</v>
      </c>
      <c r="I23" s="181">
        <f t="shared" ref="I23:J23" si="11">IF(ISBLANK(I11),"0",I11)</f>
        <v>326</v>
      </c>
      <c r="J23" s="182">
        <f t="shared" si="11"/>
        <v>241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0.42622285366348694</v>
      </c>
      <c r="C29" s="184">
        <f>C17/SUM(C17:C23)*100</f>
        <v>0.569620253164557</v>
      </c>
      <c r="D29" s="253"/>
      <c r="E29" s="253"/>
      <c r="G29" s="113"/>
      <c r="H29" s="174" t="s">
        <v>593</v>
      </c>
      <c r="I29" s="184">
        <f>I17/SUM(I17:I23)*100</f>
        <v>0.10666666666666667</v>
      </c>
      <c r="J29" s="184">
        <f>J17/SUM(J17:J23)*100</f>
        <v>0.33472803347280333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3.9780799675258778</v>
      </c>
      <c r="C30" s="185">
        <f>C18/SUM(C17:C23)*100</f>
        <v>1.8776371308016877</v>
      </c>
      <c r="D30" s="253"/>
      <c r="E30" s="253"/>
      <c r="G30" s="113"/>
      <c r="H30" s="175" t="s">
        <v>594</v>
      </c>
      <c r="I30" s="185">
        <f>I18/SUM(I17:I23)*100</f>
        <v>1.92</v>
      </c>
      <c r="J30" s="185">
        <f>J18/SUM(J17:J23)*100</f>
        <v>1.2831241283124128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20.194844733103309</v>
      </c>
      <c r="C31" s="185">
        <f>C19/SUM(C17:C23)*100</f>
        <v>12.637130801687762</v>
      </c>
      <c r="D31" s="253"/>
      <c r="E31" s="253"/>
      <c r="G31" s="113"/>
      <c r="H31" s="175" t="s">
        <v>595</v>
      </c>
      <c r="I31" s="185">
        <f>I19/SUM(I17:I23)*100</f>
        <v>11.013333333333334</v>
      </c>
      <c r="J31" s="185">
        <f>J19/SUM(J17:J23)*100</f>
        <v>5.8577405857740583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27.542114877207226</v>
      </c>
      <c r="C32" s="185">
        <f>C20/SUM(C17:C23)*100</f>
        <v>25.738396624472575</v>
      </c>
      <c r="D32" s="253"/>
      <c r="E32" s="253"/>
      <c r="G32" s="113"/>
      <c r="H32" s="175" t="s">
        <v>596</v>
      </c>
      <c r="I32" s="185">
        <f>I20/SUM(I17:I23)*100</f>
        <v>27.946666666666665</v>
      </c>
      <c r="J32" s="185">
        <f>J20/SUM(J17:J23)*100</f>
        <v>24.658298465829848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38.522427440633244</v>
      </c>
      <c r="C33" s="185">
        <f>C21/SUM(C17:C23)*100</f>
        <v>50.843881856540087</v>
      </c>
      <c r="D33" s="253"/>
      <c r="E33" s="253"/>
      <c r="G33" s="113"/>
      <c r="H33" s="175" t="s">
        <v>597</v>
      </c>
      <c r="I33" s="185">
        <f>I21/SUM(I17:I23)*100</f>
        <v>45.626666666666665</v>
      </c>
      <c r="J33" s="185">
        <f>J21/SUM(J17:J23)*100</f>
        <v>57.405857740585773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3.5518571138623911</v>
      </c>
      <c r="C34" s="185">
        <f>C22/SUM(C17:C23)*100</f>
        <v>3.3122362869198314</v>
      </c>
      <c r="D34" s="253"/>
      <c r="E34" s="253"/>
      <c r="G34" s="113"/>
      <c r="H34" s="175" t="s">
        <v>598</v>
      </c>
      <c r="I34" s="185">
        <f>I22/SUM(I17:I23)*100</f>
        <v>4.6933333333333334</v>
      </c>
      <c r="J34" s="185">
        <f>J22/SUM(J17:J23)*100</f>
        <v>3.7377963737796374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5.7844530140044652</v>
      </c>
      <c r="C35" s="186">
        <f>C23/SUM(C17:C23)*100</f>
        <v>5.0210970464135025</v>
      </c>
      <c r="D35" s="253"/>
      <c r="E35" s="253"/>
      <c r="G35" s="113"/>
      <c r="H35" s="176" t="s">
        <v>599</v>
      </c>
      <c r="I35" s="186">
        <f>I23/SUM(I17:I23)*100</f>
        <v>8.6933333333333334</v>
      </c>
      <c r="J35" s="186">
        <f>J23/SUM(J17:J23)*100</f>
        <v>6.7224546722454672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0.42622285366348694</v>
      </c>
      <c r="C41" s="184">
        <f t="shared" si="12"/>
        <v>0.569620253164557</v>
      </c>
      <c r="G41" s="113"/>
      <c r="H41" s="174" t="s">
        <v>601</v>
      </c>
      <c r="I41" s="184">
        <f t="shared" ref="I41:J41" si="13">I29</f>
        <v>0.10666666666666667</v>
      </c>
      <c r="J41" s="184">
        <f t="shared" si="13"/>
        <v>0.33472803347280333</v>
      </c>
    </row>
    <row r="42" spans="1:12" x14ac:dyDescent="0.25">
      <c r="A42" s="175" t="s">
        <v>602</v>
      </c>
      <c r="B42" s="185">
        <f t="shared" si="12"/>
        <v>3.9780799675258778</v>
      </c>
      <c r="C42" s="185">
        <f t="shared" si="12"/>
        <v>1.8776371308016877</v>
      </c>
      <c r="G42" s="113"/>
      <c r="H42" s="175" t="s">
        <v>602</v>
      </c>
      <c r="I42" s="185">
        <f t="shared" ref="I42:J42" si="14">I30</f>
        <v>1.92</v>
      </c>
      <c r="J42" s="185">
        <f t="shared" si="14"/>
        <v>1.2831241283124128</v>
      </c>
    </row>
    <row r="43" spans="1:12" x14ac:dyDescent="0.25">
      <c r="A43" s="175" t="s">
        <v>603</v>
      </c>
      <c r="B43" s="185">
        <f t="shared" si="12"/>
        <v>20.194844733103309</v>
      </c>
      <c r="C43" s="185">
        <f t="shared" si="12"/>
        <v>12.637130801687762</v>
      </c>
      <c r="G43" s="113"/>
      <c r="H43" s="175" t="s">
        <v>603</v>
      </c>
      <c r="I43" s="185">
        <f t="shared" ref="I43:J43" si="15">I31</f>
        <v>11.013333333333334</v>
      </c>
      <c r="J43" s="185">
        <f t="shared" si="15"/>
        <v>5.8577405857740583</v>
      </c>
    </row>
    <row r="44" spans="1:12" x14ac:dyDescent="0.25">
      <c r="A44" s="175" t="s">
        <v>604</v>
      </c>
      <c r="B44" s="185">
        <f t="shared" si="12"/>
        <v>27.542114877207226</v>
      </c>
      <c r="C44" s="185">
        <f t="shared" si="12"/>
        <v>25.738396624472575</v>
      </c>
      <c r="G44" s="113"/>
      <c r="H44" s="175" t="s">
        <v>604</v>
      </c>
      <c r="I44" s="185">
        <f t="shared" ref="I44:J44" si="16">I32</f>
        <v>27.946666666666665</v>
      </c>
      <c r="J44" s="185">
        <f t="shared" si="16"/>
        <v>24.658298465829848</v>
      </c>
    </row>
    <row r="45" spans="1:12" x14ac:dyDescent="0.25">
      <c r="A45" s="175" t="s">
        <v>605</v>
      </c>
      <c r="B45" s="185">
        <f t="shared" si="12"/>
        <v>38.522427440633244</v>
      </c>
      <c r="C45" s="185">
        <f t="shared" si="12"/>
        <v>50.843881856540087</v>
      </c>
      <c r="G45" s="113"/>
      <c r="H45" s="175" t="s">
        <v>605</v>
      </c>
      <c r="I45" s="185">
        <f t="shared" ref="I45:J45" si="17">I33</f>
        <v>45.626666666666665</v>
      </c>
      <c r="J45" s="185">
        <f t="shared" si="17"/>
        <v>57.405857740585773</v>
      </c>
    </row>
    <row r="46" spans="1:12" x14ac:dyDescent="0.25">
      <c r="A46" s="175" t="s">
        <v>606</v>
      </c>
      <c r="B46" s="185">
        <f t="shared" si="12"/>
        <v>3.5518571138623911</v>
      </c>
      <c r="C46" s="185">
        <f t="shared" si="12"/>
        <v>3.3122362869198314</v>
      </c>
      <c r="G46" s="113"/>
      <c r="H46" s="175" t="s">
        <v>606</v>
      </c>
      <c r="I46" s="185">
        <f t="shared" ref="I46:J46" si="18">I34</f>
        <v>4.6933333333333334</v>
      </c>
      <c r="J46" s="185">
        <f t="shared" si="18"/>
        <v>3.7377963737796374</v>
      </c>
    </row>
    <row r="47" spans="1:12" x14ac:dyDescent="0.25">
      <c r="A47" s="176" t="s">
        <v>607</v>
      </c>
      <c r="B47" s="186">
        <f t="shared" si="12"/>
        <v>5.7844530140044652</v>
      </c>
      <c r="C47" s="186">
        <f t="shared" si="12"/>
        <v>5.0210970464135025</v>
      </c>
      <c r="G47" s="113"/>
      <c r="H47" s="176" t="s">
        <v>607</v>
      </c>
      <c r="I47" s="186">
        <f t="shared" ref="I47:J47" si="19">I35</f>
        <v>8.6933333333333334</v>
      </c>
      <c r="J47" s="186">
        <f t="shared" si="19"/>
        <v>6.7224546722454672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3046</v>
      </c>
      <c r="C5" s="207">
        <v>2806</v>
      </c>
      <c r="D5" s="253"/>
      <c r="E5" s="253"/>
      <c r="F5" s="1003"/>
      <c r="H5" s="174" t="s">
        <v>624</v>
      </c>
      <c r="I5" s="207">
        <v>1279</v>
      </c>
      <c r="J5" s="207">
        <v>1006</v>
      </c>
    </row>
    <row r="6" spans="1:10" ht="15" customHeight="1" x14ac:dyDescent="0.25">
      <c r="A6" s="175" t="s">
        <v>625</v>
      </c>
      <c r="B6" s="208">
        <v>671</v>
      </c>
      <c r="C6" s="208">
        <v>664</v>
      </c>
      <c r="D6" s="253"/>
      <c r="E6" s="253"/>
      <c r="F6" s="1003"/>
      <c r="H6" s="175" t="s">
        <v>625</v>
      </c>
      <c r="I6" s="208">
        <v>1326</v>
      </c>
      <c r="J6" s="208">
        <v>1587</v>
      </c>
    </row>
    <row r="7" spans="1:10" ht="15" customHeight="1" x14ac:dyDescent="0.25">
      <c r="A7" s="176" t="s">
        <v>626</v>
      </c>
      <c r="B7" s="209">
        <v>1210</v>
      </c>
      <c r="C7" s="209">
        <v>1270</v>
      </c>
      <c r="D7" s="253"/>
      <c r="E7" s="253"/>
      <c r="F7" s="1003"/>
      <c r="H7" s="175" t="s">
        <v>626</v>
      </c>
      <c r="I7" s="208">
        <v>1136</v>
      </c>
      <c r="J7" s="208">
        <v>981</v>
      </c>
    </row>
    <row r="8" spans="1:10" x14ac:dyDescent="0.25">
      <c r="D8" s="253"/>
      <c r="E8" s="253"/>
      <c r="F8" s="1003"/>
      <c r="H8" s="176" t="s">
        <v>2351</v>
      </c>
      <c r="I8" s="209">
        <v>9</v>
      </c>
      <c r="J8" s="209">
        <v>11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3046</v>
      </c>
      <c r="C13" s="178">
        <f>IF(ISBLANK(C5),"0",C5)</f>
        <v>2806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671</v>
      </c>
      <c r="C14" s="180">
        <f t="shared" si="0"/>
        <v>664</v>
      </c>
      <c r="D14" s="253"/>
      <c r="E14" s="253"/>
      <c r="F14" s="1003"/>
      <c r="H14" s="174" t="s">
        <v>624</v>
      </c>
      <c r="I14" s="177">
        <f>IF(ISBLANK(I5),"0",I5)</f>
        <v>1279</v>
      </c>
      <c r="J14" s="178">
        <f>IF(ISBLANK(J5),"0",J5)</f>
        <v>1006</v>
      </c>
    </row>
    <row r="15" spans="1:10" ht="15" customHeight="1" x14ac:dyDescent="0.25">
      <c r="A15" s="176" t="s">
        <v>626</v>
      </c>
      <c r="B15" s="181">
        <f t="shared" si="0"/>
        <v>1210</v>
      </c>
      <c r="C15" s="182">
        <f t="shared" si="0"/>
        <v>1270</v>
      </c>
      <c r="D15" s="253"/>
      <c r="E15" s="253"/>
      <c r="F15" s="1003"/>
      <c r="H15" s="175" t="s">
        <v>625</v>
      </c>
      <c r="I15" s="179">
        <f t="shared" ref="I15:J15" si="1">IF(ISBLANK(I6),"0",I6)</f>
        <v>1326</v>
      </c>
      <c r="J15" s="180">
        <f t="shared" si="1"/>
        <v>1587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1136</v>
      </c>
      <c r="J16" s="180">
        <f t="shared" si="2"/>
        <v>981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9</v>
      </c>
      <c r="J17" s="182">
        <f t="shared" si="3"/>
        <v>11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61.822610107570533</v>
      </c>
      <c r="C21" s="184">
        <f>C13/SUM(C13:C15)*100</f>
        <v>59.198312236286924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13.618834990866654</v>
      </c>
      <c r="C22" s="185">
        <f>C14/SUM(C13:C15)*100</f>
        <v>14.0084388185654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24.558554901562818</v>
      </c>
      <c r="C23" s="186">
        <f>C15/SUM(C13:C15)*100</f>
        <v>26.793248945147681</v>
      </c>
      <c r="D23" s="253"/>
      <c r="E23" s="253"/>
      <c r="F23" s="1003"/>
      <c r="H23" s="174" t="s">
        <v>629</v>
      </c>
      <c r="I23" s="184">
        <f>I14/SUM(I14:I17)*100</f>
        <v>34.106666666666669</v>
      </c>
      <c r="J23" s="184">
        <f>J14/SUM(J14:J17)*100</f>
        <v>28.061366806136679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35.36</v>
      </c>
      <c r="J24" s="185">
        <f>J15/SUM(J14:J17)*100</f>
        <v>44.26778242677824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30.293333333333333</v>
      </c>
      <c r="J25" s="185">
        <f>J16/SUM(J14:J17)*100</f>
        <v>27.364016736401673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0.24</v>
      </c>
      <c r="J26" s="186">
        <f>J17/SUM(J14:J17)*100</f>
        <v>0.30683403068340304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61.822610107570533</v>
      </c>
      <c r="C29" s="189">
        <f t="shared" si="4"/>
        <v>59.198312236286924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13.618834990866654</v>
      </c>
      <c r="C30" s="192">
        <f t="shared" si="4"/>
        <v>14.0084388185654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24.558554901562818</v>
      </c>
      <c r="C31" s="195">
        <f t="shared" si="4"/>
        <v>26.793248945147681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34.106666666666669</v>
      </c>
      <c r="J32" s="189">
        <f>J23</f>
        <v>28.061366806136679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35.36</v>
      </c>
      <c r="J33" s="192">
        <f t="shared" si="5"/>
        <v>44.26778242677824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30.293333333333333</v>
      </c>
      <c r="J34" s="192">
        <f t="shared" si="6"/>
        <v>27.364016736401673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0.24</v>
      </c>
      <c r="J35" s="195">
        <f t="shared" si="7"/>
        <v>0.30683403068340304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305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9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8681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28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7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21.8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-14.7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70.150000000000006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44.5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158.30000000000001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6</v>
      </c>
      <c r="C5" s="655">
        <v>4</v>
      </c>
      <c r="E5" s="28"/>
      <c r="J5" s="654" t="s">
        <v>542</v>
      </c>
      <c r="K5" s="669">
        <f>IF(ISBLANK(B5),"",B5)</f>
        <v>6</v>
      </c>
      <c r="L5" s="618">
        <f>IF(ISBLANK(C5),"",C5)</f>
        <v>4</v>
      </c>
      <c r="N5" s="28"/>
    </row>
    <row r="6" spans="1:15" x14ac:dyDescent="0.25">
      <c r="A6" s="656" t="s">
        <v>543</v>
      </c>
      <c r="B6" s="657">
        <v>2</v>
      </c>
      <c r="C6" s="657">
        <v>5</v>
      </c>
      <c r="E6" s="44"/>
      <c r="J6" s="656" t="s">
        <v>543</v>
      </c>
      <c r="K6" s="670">
        <f t="shared" ref="K6:K10" si="0">IF(ISBLANK(B6),"",B6)</f>
        <v>2</v>
      </c>
      <c r="L6" s="619">
        <f t="shared" ref="L6:L10" si="1">IF(ISBLANK(C6),"",C6)</f>
        <v>5</v>
      </c>
      <c r="N6" s="44"/>
    </row>
    <row r="7" spans="1:15" x14ac:dyDescent="0.25">
      <c r="A7" s="656" t="s">
        <v>641</v>
      </c>
      <c r="B7" s="657">
        <v>15</v>
      </c>
      <c r="C7" s="657">
        <v>17</v>
      </c>
      <c r="E7" s="44"/>
      <c r="J7" s="656" t="s">
        <v>641</v>
      </c>
      <c r="K7" s="670">
        <f t="shared" si="0"/>
        <v>15</v>
      </c>
      <c r="L7" s="619">
        <f t="shared" si="1"/>
        <v>17</v>
      </c>
      <c r="N7" s="44"/>
    </row>
    <row r="8" spans="1:15" x14ac:dyDescent="0.25">
      <c r="A8" s="650" t="s">
        <v>642</v>
      </c>
      <c r="B8" s="651">
        <v>25</v>
      </c>
      <c r="C8" s="651">
        <v>16</v>
      </c>
      <c r="E8" s="21"/>
      <c r="J8" s="650" t="s">
        <v>642</v>
      </c>
      <c r="K8" s="670">
        <f t="shared" si="0"/>
        <v>25</v>
      </c>
      <c r="L8" s="619">
        <f t="shared" si="1"/>
        <v>16</v>
      </c>
      <c r="N8" s="21"/>
    </row>
    <row r="9" spans="1:15" x14ac:dyDescent="0.25">
      <c r="A9" s="650" t="s">
        <v>643</v>
      </c>
      <c r="B9" s="651">
        <v>44</v>
      </c>
      <c r="C9" s="651">
        <v>21</v>
      </c>
      <c r="E9" s="21"/>
      <c r="J9" s="650" t="s">
        <v>643</v>
      </c>
      <c r="K9" s="670">
        <f t="shared" si="0"/>
        <v>44</v>
      </c>
      <c r="L9" s="619">
        <f t="shared" si="1"/>
        <v>21</v>
      </c>
      <c r="N9" s="21"/>
    </row>
    <row r="10" spans="1:15" x14ac:dyDescent="0.25">
      <c r="A10" s="652" t="s">
        <v>365</v>
      </c>
      <c r="B10" s="653">
        <v>63</v>
      </c>
      <c r="C10" s="653">
        <v>9</v>
      </c>
      <c r="J10" s="652" t="s">
        <v>365</v>
      </c>
      <c r="K10" s="671">
        <f t="shared" si="0"/>
        <v>63</v>
      </c>
      <c r="L10" s="620">
        <f t="shared" si="1"/>
        <v>9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3</v>
      </c>
      <c r="C15" s="197"/>
      <c r="D15" s="253"/>
      <c r="E15" s="211"/>
      <c r="F15" s="253"/>
      <c r="G15" s="253"/>
      <c r="J15" s="673" t="s">
        <v>488</v>
      </c>
      <c r="K15" s="674">
        <f>B15</f>
        <v>3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1.43</v>
      </c>
      <c r="C16" s="197"/>
      <c r="D16" s="253"/>
      <c r="E16" s="254"/>
      <c r="F16" s="253"/>
      <c r="G16" s="253"/>
      <c r="J16" s="675" t="s">
        <v>489</v>
      </c>
      <c r="K16" s="676">
        <f>B16</f>
        <v>1.43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1.18</v>
      </c>
      <c r="C18" s="197"/>
      <c r="D18" s="255"/>
      <c r="E18" s="256"/>
      <c r="F18" s="253"/>
      <c r="G18" s="253"/>
      <c r="J18" s="678" t="s">
        <v>501</v>
      </c>
      <c r="K18" s="674">
        <f>B18</f>
        <v>1.18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3.97</v>
      </c>
      <c r="C19" s="198"/>
      <c r="D19" s="255"/>
      <c r="E19" s="256"/>
      <c r="F19" s="253"/>
      <c r="G19" s="253"/>
      <c r="J19" s="672" t="s">
        <v>502</v>
      </c>
      <c r="K19" s="676">
        <f>B19</f>
        <v>3.97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2.23</v>
      </c>
      <c r="C21" s="253"/>
      <c r="D21" s="253"/>
      <c r="E21" s="253"/>
      <c r="F21" s="253"/>
      <c r="G21" s="253"/>
      <c r="J21" s="661" t="s">
        <v>498</v>
      </c>
      <c r="K21" s="679">
        <f>B21</f>
        <v>2.23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</v>
      </c>
      <c r="C32" s="655">
        <v>0</v>
      </c>
      <c r="E32" s="28"/>
      <c r="J32" s="654" t="s">
        <v>542</v>
      </c>
      <c r="K32" s="669">
        <f>IF(ISBLANK(B32),"",B32)</f>
        <v>1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1</v>
      </c>
      <c r="C33" s="657">
        <v>0</v>
      </c>
      <c r="E33" s="44"/>
      <c r="J33" s="656" t="s">
        <v>543</v>
      </c>
      <c r="K33" s="670">
        <f t="shared" ref="K33:K37" si="2">IF(ISBLANK(B33),"",B33)</f>
        <v>1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8</v>
      </c>
      <c r="C34" s="657">
        <v>7</v>
      </c>
      <c r="E34" s="44"/>
      <c r="J34" s="656" t="s">
        <v>641</v>
      </c>
      <c r="K34" s="670">
        <f t="shared" si="2"/>
        <v>8</v>
      </c>
      <c r="L34" s="619">
        <f t="shared" si="3"/>
        <v>7</v>
      </c>
      <c r="N34" s="44"/>
    </row>
    <row r="35" spans="1:15" x14ac:dyDescent="0.25">
      <c r="A35" s="650" t="s">
        <v>642</v>
      </c>
      <c r="B35" s="651">
        <v>13</v>
      </c>
      <c r="C35" s="651">
        <v>10</v>
      </c>
      <c r="E35" s="21"/>
      <c r="J35" s="650" t="s">
        <v>642</v>
      </c>
      <c r="K35" s="670">
        <f t="shared" si="2"/>
        <v>13</v>
      </c>
      <c r="L35" s="619">
        <f t="shared" si="3"/>
        <v>10</v>
      </c>
      <c r="N35" s="21"/>
    </row>
    <row r="36" spans="1:15" x14ac:dyDescent="0.25">
      <c r="A36" s="650" t="s">
        <v>643</v>
      </c>
      <c r="B36" s="651">
        <v>16</v>
      </c>
      <c r="C36" s="651">
        <v>8</v>
      </c>
      <c r="E36" s="21"/>
      <c r="J36" s="650" t="s">
        <v>643</v>
      </c>
      <c r="K36" s="670">
        <f t="shared" si="2"/>
        <v>16</v>
      </c>
      <c r="L36" s="619">
        <f t="shared" si="3"/>
        <v>8</v>
      </c>
      <c r="N36" s="21"/>
    </row>
    <row r="37" spans="1:15" x14ac:dyDescent="0.25">
      <c r="A37" s="652" t="s">
        <v>365</v>
      </c>
      <c r="B37" s="653">
        <v>20</v>
      </c>
      <c r="C37" s="653">
        <v>6</v>
      </c>
      <c r="J37" s="652" t="s">
        <v>365</v>
      </c>
      <c r="K37" s="671">
        <f t="shared" si="2"/>
        <v>20</v>
      </c>
      <c r="L37" s="620">
        <f t="shared" si="3"/>
        <v>6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1.49</v>
      </c>
      <c r="C42" s="197"/>
      <c r="D42" s="253"/>
      <c r="E42" s="211"/>
      <c r="F42" s="253"/>
      <c r="G42" s="253"/>
      <c r="J42" s="673" t="s">
        <v>488</v>
      </c>
      <c r="K42" s="674">
        <f>B42</f>
        <v>1.49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0.81</v>
      </c>
      <c r="C43" s="197"/>
      <c r="D43" s="253"/>
      <c r="E43" s="254"/>
      <c r="F43" s="253"/>
      <c r="G43" s="253"/>
      <c r="J43" s="675" t="s">
        <v>489</v>
      </c>
      <c r="K43" s="676">
        <f>B43</f>
        <v>0.81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0.44</v>
      </c>
      <c r="C45" s="197"/>
      <c r="D45" s="255"/>
      <c r="E45" s="256"/>
      <c r="F45" s="253"/>
      <c r="G45" s="253"/>
      <c r="J45" s="678" t="s">
        <v>501</v>
      </c>
      <c r="K45" s="674">
        <f>B45</f>
        <v>0.44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2.6</v>
      </c>
      <c r="C46" s="198"/>
      <c r="D46" s="255"/>
      <c r="E46" s="256"/>
      <c r="F46" s="253"/>
      <c r="G46" s="253"/>
      <c r="J46" s="672" t="s">
        <v>502</v>
      </c>
      <c r="K46" s="676">
        <f>B46</f>
        <v>2.6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1.1599999999999999</v>
      </c>
      <c r="C48" s="253"/>
      <c r="D48" s="253"/>
      <c r="E48" s="253"/>
      <c r="F48" s="253"/>
      <c r="G48" s="253"/>
      <c r="J48" s="661" t="s">
        <v>498</v>
      </c>
      <c r="K48" s="679">
        <f>B48</f>
        <v>1.1599999999999999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29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3.3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1.1000000000000001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0.9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0.26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2.2999999999999998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305.3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1.02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97.2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95.4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646825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74510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2</v>
      </c>
      <c r="C4" s="600">
        <v>21.5</v>
      </c>
      <c r="D4" s="600">
        <v>105.4</v>
      </c>
      <c r="E4" s="600">
        <v>1.26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3</v>
      </c>
      <c r="C5" s="602">
        <v>33.299999999999997</v>
      </c>
      <c r="D5" s="751">
        <v>114.4</v>
      </c>
      <c r="E5" s="751">
        <v>0</v>
      </c>
      <c r="G5" s="647" t="s">
        <v>446</v>
      </c>
      <c r="H5" s="648">
        <f>IF(ISBLANK(B4),"",B4)</f>
        <v>2</v>
      </c>
      <c r="I5" s="648">
        <f>IF(ISBLANK(B5),"",B5)</f>
        <v>3</v>
      </c>
      <c r="J5" s="649">
        <f>IF(ISBLANK(B6),"",B6)</f>
        <v>2</v>
      </c>
      <c r="K5" s="569"/>
    </row>
    <row r="6" spans="1:11" x14ac:dyDescent="0.25">
      <c r="A6" s="218">
        <v>2022</v>
      </c>
      <c r="B6" s="601">
        <v>2</v>
      </c>
      <c r="C6" s="602">
        <v>35.1</v>
      </c>
      <c r="D6" s="959">
        <v>305.3</v>
      </c>
      <c r="E6" s="959">
        <v>1.02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21.5</v>
      </c>
      <c r="I9" s="648">
        <f>IF(ISBLANK(C5),"",C5)</f>
        <v>33.299999999999997</v>
      </c>
      <c r="J9" s="649">
        <f>IF(ISBLANK(C6),"",C6)</f>
        <v>35.1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31</v>
      </c>
      <c r="C4" s="643">
        <v>3.1</v>
      </c>
      <c r="D4" s="643">
        <v>1</v>
      </c>
      <c r="E4" s="643">
        <v>0.23</v>
      </c>
      <c r="F4" s="643">
        <v>0.9</v>
      </c>
      <c r="G4" s="643">
        <v>2</v>
      </c>
      <c r="H4" s="1066"/>
      <c r="I4" s="253"/>
      <c r="J4" s="253"/>
      <c r="K4" s="253"/>
    </row>
    <row r="5" spans="1:11" x14ac:dyDescent="0.25">
      <c r="A5" s="480">
        <v>2021</v>
      </c>
      <c r="B5" s="602">
        <v>30</v>
      </c>
      <c r="C5" s="602">
        <v>3</v>
      </c>
      <c r="D5" s="602">
        <v>1</v>
      </c>
      <c r="E5" s="602">
        <v>0.23</v>
      </c>
      <c r="F5" s="602">
        <v>0.8</v>
      </c>
      <c r="G5" s="602">
        <v>2</v>
      </c>
      <c r="H5" s="1066"/>
      <c r="I5" s="253"/>
      <c r="J5" s="253"/>
      <c r="K5" s="253"/>
    </row>
    <row r="6" spans="1:11" x14ac:dyDescent="0.25">
      <c r="A6" s="360">
        <v>2022</v>
      </c>
      <c r="B6" s="602">
        <v>29</v>
      </c>
      <c r="C6" s="602">
        <v>3.3</v>
      </c>
      <c r="D6" s="602">
        <v>1.1000000000000001</v>
      </c>
      <c r="E6" s="602">
        <v>0.26</v>
      </c>
      <c r="F6" s="602">
        <v>0.9</v>
      </c>
      <c r="G6" s="602">
        <v>2.2999999999999998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75.7</v>
      </c>
      <c r="C5" s="602">
        <v>87.2</v>
      </c>
      <c r="D5" s="602">
        <v>2</v>
      </c>
      <c r="E5" s="602">
        <v>19.8</v>
      </c>
      <c r="F5" s="253"/>
      <c r="G5" s="253"/>
      <c r="H5" s="253"/>
    </row>
    <row r="6" spans="1:8" x14ac:dyDescent="0.25">
      <c r="A6" s="360">
        <v>2021</v>
      </c>
      <c r="B6" s="602">
        <v>90</v>
      </c>
      <c r="C6" s="602">
        <v>93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97.2</v>
      </c>
      <c r="C7" s="1067">
        <v>95.4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19.8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2240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25.8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2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1120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4299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58062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6688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3773</v>
      </c>
      <c r="C5" s="1034">
        <v>1787</v>
      </c>
      <c r="D5" s="600">
        <v>1986</v>
      </c>
      <c r="G5" s="871" t="s">
        <v>126</v>
      </c>
      <c r="H5" s="637">
        <f>IF(ISBLANK(D7),"",D7)</f>
        <v>1309</v>
      </c>
    </row>
    <row r="6" spans="1:17" x14ac:dyDescent="0.25">
      <c r="A6" s="641">
        <v>2021</v>
      </c>
      <c r="B6" s="1034">
        <v>3382</v>
      </c>
      <c r="C6" s="1034">
        <v>1492</v>
      </c>
      <c r="D6" s="602">
        <v>1890</v>
      </c>
      <c r="G6" s="635" t="s">
        <v>127</v>
      </c>
      <c r="H6" s="623">
        <f>IF(ISBLANK(C7),"",C7)</f>
        <v>931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2240</v>
      </c>
      <c r="C7" s="1034">
        <v>931</v>
      </c>
      <c r="D7" s="617">
        <v>1309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1309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931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20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14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14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29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1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20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654</v>
      </c>
      <c r="C6" s="55">
        <v>348</v>
      </c>
      <c r="D6" s="55">
        <v>306</v>
      </c>
      <c r="E6" s="70">
        <v>826</v>
      </c>
      <c r="F6" s="55">
        <v>411</v>
      </c>
      <c r="G6" s="110">
        <v>415</v>
      </c>
      <c r="H6" s="55">
        <v>451</v>
      </c>
      <c r="I6" s="55">
        <v>220</v>
      </c>
      <c r="J6" s="55">
        <v>231</v>
      </c>
      <c r="K6" s="70">
        <v>1818</v>
      </c>
      <c r="L6" s="55">
        <v>925</v>
      </c>
      <c r="M6" s="110">
        <v>893</v>
      </c>
      <c r="N6" s="70">
        <v>1677</v>
      </c>
      <c r="O6" s="55">
        <v>884</v>
      </c>
      <c r="P6" s="110">
        <v>793</v>
      </c>
      <c r="Q6" s="70">
        <v>6565</v>
      </c>
      <c r="R6" s="55">
        <v>3411</v>
      </c>
      <c r="S6" s="110">
        <v>3154</v>
      </c>
      <c r="T6" s="70">
        <v>10089</v>
      </c>
      <c r="U6" s="55">
        <v>4995</v>
      </c>
      <c r="V6" s="160">
        <v>5094</v>
      </c>
    </row>
    <row r="7" spans="1:22" x14ac:dyDescent="0.25">
      <c r="A7" s="286">
        <v>2021</v>
      </c>
      <c r="B7" s="167">
        <v>645</v>
      </c>
      <c r="C7" s="94">
        <v>337</v>
      </c>
      <c r="D7" s="94">
        <v>308</v>
      </c>
      <c r="E7" s="167">
        <v>808</v>
      </c>
      <c r="F7" s="94">
        <v>401</v>
      </c>
      <c r="G7" s="169">
        <v>407</v>
      </c>
      <c r="H7" s="94">
        <v>446</v>
      </c>
      <c r="I7" s="94">
        <v>222</v>
      </c>
      <c r="J7" s="94">
        <v>224</v>
      </c>
      <c r="K7" s="167">
        <v>1790</v>
      </c>
      <c r="L7" s="94">
        <v>909</v>
      </c>
      <c r="M7" s="169">
        <v>881</v>
      </c>
      <c r="N7" s="167">
        <v>1665</v>
      </c>
      <c r="O7" s="94">
        <v>878</v>
      </c>
      <c r="P7" s="169">
        <v>787</v>
      </c>
      <c r="Q7" s="167">
        <v>6418</v>
      </c>
      <c r="R7" s="94">
        <v>3341</v>
      </c>
      <c r="S7" s="169">
        <v>3077</v>
      </c>
      <c r="T7" s="212">
        <v>9910</v>
      </c>
      <c r="U7" s="58">
        <v>4903</v>
      </c>
      <c r="V7" s="160">
        <v>5007</v>
      </c>
    </row>
    <row r="8" spans="1:22" x14ac:dyDescent="0.25">
      <c r="A8" s="219">
        <v>2022</v>
      </c>
      <c r="B8" s="72">
        <v>603</v>
      </c>
      <c r="C8" s="61">
        <v>317</v>
      </c>
      <c r="D8" s="61">
        <v>286</v>
      </c>
      <c r="E8" s="72">
        <v>703</v>
      </c>
      <c r="F8" s="61">
        <v>354</v>
      </c>
      <c r="G8" s="111">
        <v>349</v>
      </c>
      <c r="H8" s="61">
        <v>357</v>
      </c>
      <c r="I8" s="61">
        <v>175</v>
      </c>
      <c r="J8" s="61">
        <v>182</v>
      </c>
      <c r="K8" s="72">
        <v>1579</v>
      </c>
      <c r="L8" s="61">
        <v>804</v>
      </c>
      <c r="M8" s="111">
        <v>775</v>
      </c>
      <c r="N8" s="72">
        <v>1267</v>
      </c>
      <c r="O8" s="61">
        <v>657</v>
      </c>
      <c r="P8" s="111">
        <v>610</v>
      </c>
      <c r="Q8" s="72">
        <v>5408</v>
      </c>
      <c r="R8" s="61">
        <v>2795</v>
      </c>
      <c r="S8" s="111">
        <v>2613</v>
      </c>
      <c r="T8" s="72">
        <v>8681</v>
      </c>
      <c r="U8" s="61">
        <v>4267</v>
      </c>
      <c r="V8" s="111">
        <v>4414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603</v>
      </c>
      <c r="C15" s="172">
        <f>E8</f>
        <v>703</v>
      </c>
      <c r="D15" s="172">
        <f>H8</f>
        <v>357</v>
      </c>
      <c r="E15" s="172">
        <f>K8</f>
        <v>1579</v>
      </c>
      <c r="F15" s="172">
        <f>N8</f>
        <v>1267</v>
      </c>
      <c r="G15" s="172">
        <f>Q8</f>
        <v>5408</v>
      </c>
      <c r="H15" s="334">
        <f>T8</f>
        <v>8681</v>
      </c>
      <c r="M15" s="172">
        <f>K8</f>
        <v>1579</v>
      </c>
      <c r="N15" s="172">
        <f>H15-E15-O15</f>
        <v>5135</v>
      </c>
      <c r="O15" s="172">
        <f>H15-(B15+C15+G15)</f>
        <v>1967</v>
      </c>
      <c r="P15" s="29"/>
      <c r="Q15" s="100">
        <f>M15/H15*100</f>
        <v>18.189148715585763</v>
      </c>
      <c r="R15" s="100">
        <f>N15/H15*100</f>
        <v>59.152171408823875</v>
      </c>
      <c r="S15" s="100">
        <f>O15/H15*100</f>
        <v>22.658679875590369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18.189148715585763</v>
      </c>
      <c r="R18" s="100">
        <f>N15/H15*100</f>
        <v>59.152171408823875</v>
      </c>
      <c r="S18" s="100">
        <f>O15/H15*100</f>
        <v>22.658679875590369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22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11.2</v>
      </c>
      <c r="C24" s="361"/>
      <c r="D24" s="361"/>
      <c r="E24" s="167">
        <v>0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0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21</v>
      </c>
      <c r="C4" s="600">
        <v>2</v>
      </c>
      <c r="D4" s="600">
        <v>0</v>
      </c>
      <c r="E4" s="599">
        <v>0</v>
      </c>
      <c r="F4" s="600">
        <v>11.8</v>
      </c>
      <c r="G4" s="600">
        <v>0</v>
      </c>
    </row>
    <row r="5" spans="1:10" x14ac:dyDescent="0.25">
      <c r="A5" s="286">
        <v>2022</v>
      </c>
      <c r="B5" s="751">
        <v>22</v>
      </c>
      <c r="C5" s="751">
        <v>2</v>
      </c>
      <c r="D5" s="751">
        <v>0</v>
      </c>
      <c r="E5" s="753">
        <v>0</v>
      </c>
      <c r="F5" s="751">
        <v>14</v>
      </c>
      <c r="G5" s="751">
        <v>0</v>
      </c>
    </row>
    <row r="6" spans="1:10" x14ac:dyDescent="0.25">
      <c r="A6" s="218">
        <v>2023</v>
      </c>
      <c r="B6" s="752">
        <v>20</v>
      </c>
      <c r="C6" s="752">
        <v>1</v>
      </c>
      <c r="D6" s="752">
        <v>0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21</v>
      </c>
      <c r="C11" s="80">
        <f>IF(ISBLANK(D4),"",D4)</f>
        <v>0</v>
      </c>
      <c r="E11" s="103">
        <f>A4</f>
        <v>2021</v>
      </c>
      <c r="F11" s="80">
        <f>IF(ISBLANK(B4),"",B4)</f>
        <v>21</v>
      </c>
      <c r="G11" s="80">
        <f>IF(ISBLANK(D4),"",D4)</f>
        <v>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22</v>
      </c>
      <c r="C12" s="80">
        <f>IF(ISBLANK(D5),"",D5)</f>
        <v>0</v>
      </c>
      <c r="E12" s="103">
        <f t="shared" ref="E12:E13" si="1">A5</f>
        <v>2022</v>
      </c>
      <c r="F12" s="80">
        <f t="shared" ref="F12:F13" si="2">IF(ISBLANK(B5),"",B5)</f>
        <v>22</v>
      </c>
      <c r="G12" s="80">
        <f t="shared" ref="G12:G13" si="3">IF(ISBLANK(D5),"",D5)</f>
        <v>0</v>
      </c>
    </row>
    <row r="13" spans="1:10" x14ac:dyDescent="0.25">
      <c r="A13" s="155">
        <f t="shared" si="0"/>
        <v>2023</v>
      </c>
      <c r="B13" s="83">
        <f>IF(ISBLANK(B6),"",B6)</f>
        <v>20</v>
      </c>
      <c r="C13" s="83">
        <f>IF(ISBLANK(D6),"",D6)</f>
        <v>0</v>
      </c>
      <c r="D13" s="253"/>
      <c r="E13" s="155">
        <f t="shared" si="1"/>
        <v>2023</v>
      </c>
      <c r="F13" s="83">
        <f t="shared" si="2"/>
        <v>20</v>
      </c>
      <c r="G13" s="83">
        <f t="shared" si="3"/>
        <v>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2</v>
      </c>
      <c r="C18" s="80">
        <f>IF(ISBLANK(E4),"",E4)</f>
        <v>0</v>
      </c>
      <c r="E18" s="603">
        <f>A4</f>
        <v>2021</v>
      </c>
      <c r="F18" s="100">
        <f>IF(ISBLANK(C4),"",C4)</f>
        <v>2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2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2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</v>
      </c>
      <c r="C20" s="83">
        <f>IF(ISBLANK(E6),"",E6)</f>
        <v>0</v>
      </c>
      <c r="E20" s="155">
        <f t="shared" si="5"/>
        <v>2023</v>
      </c>
      <c r="F20" s="83">
        <f>IF(ISBLANK(C6),"",C6)</f>
        <v>1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1000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11.2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220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13.1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173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9.6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46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229</v>
      </c>
    </row>
    <row r="17" spans="2:3" x14ac:dyDescent="0.25">
      <c r="B17" s="253">
        <v>2022</v>
      </c>
      <c r="C17" s="1100">
        <v>206</v>
      </c>
    </row>
    <row r="18" spans="2:3" x14ac:dyDescent="0.25">
      <c r="B18" s="253">
        <v>2023</v>
      </c>
      <c r="C18" s="1100">
        <v>220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229</v>
      </c>
    </row>
    <row r="22" spans="2:3" x14ac:dyDescent="0.25">
      <c r="B22" s="636">
        <f>B17</f>
        <v>2022</v>
      </c>
      <c r="C22" s="636">
        <f t="shared" ref="C22:C23" si="0">IF(ISBLANK(C17),"",C17)</f>
        <v>206</v>
      </c>
    </row>
    <row r="23" spans="2:3" x14ac:dyDescent="0.25">
      <c r="B23" s="636">
        <f>B18</f>
        <v>2023</v>
      </c>
      <c r="C23" s="636">
        <f t="shared" si="0"/>
        <v>220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9</v>
      </c>
      <c r="C5" s="55">
        <v>29</v>
      </c>
      <c r="D5" s="55">
        <v>27</v>
      </c>
      <c r="E5" s="269">
        <f>SUM(B5:D5)</f>
        <v>65</v>
      </c>
      <c r="F5" s="71">
        <v>1186</v>
      </c>
      <c r="G5" s="70">
        <v>0.5</v>
      </c>
      <c r="H5" s="55">
        <v>0.5</v>
      </c>
      <c r="I5" s="110">
        <v>1.3</v>
      </c>
      <c r="J5" s="71">
        <v>12.1</v>
      </c>
    </row>
    <row r="6" spans="1:10" x14ac:dyDescent="0.25">
      <c r="A6" s="286">
        <v>2022</v>
      </c>
      <c r="B6" s="757">
        <v>7</v>
      </c>
      <c r="C6" s="758">
        <v>21</v>
      </c>
      <c r="D6" s="758">
        <v>16</v>
      </c>
      <c r="E6" s="270">
        <f>SUM(B6:D6)</f>
        <v>44</v>
      </c>
      <c r="F6" s="214">
        <v>964</v>
      </c>
      <c r="G6" s="457">
        <v>0.4</v>
      </c>
      <c r="H6" s="458">
        <v>0.4</v>
      </c>
      <c r="I6" s="763">
        <v>0.8</v>
      </c>
      <c r="J6" s="214">
        <v>11.2</v>
      </c>
    </row>
    <row r="7" spans="1:10" x14ac:dyDescent="0.25">
      <c r="A7" s="218">
        <v>2023</v>
      </c>
      <c r="B7" s="167">
        <v>15</v>
      </c>
      <c r="C7" s="94">
        <v>25</v>
      </c>
      <c r="D7" s="94">
        <v>11</v>
      </c>
      <c r="E7" s="447">
        <f>SUM(B7:D7)</f>
        <v>51</v>
      </c>
      <c r="F7" s="168">
        <v>1000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1186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964</v>
      </c>
      <c r="C14" s="28"/>
      <c r="D14" s="28"/>
      <c r="F14" s="625" t="s">
        <v>1526</v>
      </c>
      <c r="G14" s="621">
        <f>IF(ISBLANK(B7),"",B7)</f>
        <v>15</v>
      </c>
      <c r="I14" s="625" t="s">
        <v>1529</v>
      </c>
      <c r="J14" s="621">
        <f>IF(ISBLANK(B7),"",B7)</f>
        <v>15</v>
      </c>
    </row>
    <row r="15" spans="1:10" x14ac:dyDescent="0.25">
      <c r="A15" s="624">
        <f t="shared" ref="A15" si="1">A7</f>
        <v>2023</v>
      </c>
      <c r="B15" s="623">
        <f t="shared" si="0"/>
        <v>1000</v>
      </c>
      <c r="C15" s="28"/>
      <c r="D15" s="28"/>
      <c r="F15" s="626" t="s">
        <v>1527</v>
      </c>
      <c r="G15" s="622">
        <f>IF(ISBLANK(C7),"",C7)</f>
        <v>25</v>
      </c>
      <c r="I15" s="626" t="s">
        <v>1538</v>
      </c>
      <c r="J15" s="622">
        <f>IF(ISBLANK(C7),"",C7)</f>
        <v>25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11</v>
      </c>
      <c r="I16" s="627" t="s">
        <v>1539</v>
      </c>
      <c r="J16" s="623">
        <f>IF(ISBLANK(D7),"",D7)</f>
        <v>11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0.4</v>
      </c>
    </row>
    <row r="23" spans="1:2" x14ac:dyDescent="0.25">
      <c r="A23" s="627" t="s">
        <v>365</v>
      </c>
      <c r="B23" s="623">
        <f>IF(ISBLANK(I6),"",I6)</f>
        <v>0.8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3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32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10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9.3000000000000007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24</v>
      </c>
      <c r="C6" s="759"/>
      <c r="D6" s="759"/>
      <c r="E6" s="457">
        <v>19.100000000000001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17</v>
      </c>
      <c r="C7" s="759"/>
      <c r="D7" s="759"/>
      <c r="E7" s="457">
        <v>13.6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10</v>
      </c>
      <c r="C8" s="760"/>
      <c r="D8" s="760"/>
      <c r="E8" s="601">
        <v>9.3000000000000007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24</v>
      </c>
      <c r="C16" s="755"/>
      <c r="I16" s="700">
        <f>A6</f>
        <v>2020</v>
      </c>
      <c r="J16" s="674">
        <f>IF(ISBLANK(E6),"",E6)</f>
        <v>19.100000000000001</v>
      </c>
      <c r="K16" s="756"/>
    </row>
    <row r="17" spans="1:10" x14ac:dyDescent="0.25">
      <c r="A17" s="701">
        <f>A7</f>
        <v>2021</v>
      </c>
      <c r="B17" s="853">
        <f>IF(ISBLANK(B7),"",B7)</f>
        <v>17</v>
      </c>
      <c r="C17" s="755"/>
      <c r="I17" s="701">
        <f>A7</f>
        <v>2021</v>
      </c>
      <c r="J17" s="853">
        <f>IF(ISBLANK(E7),"",E7)</f>
        <v>13.6</v>
      </c>
    </row>
    <row r="18" spans="1:10" x14ac:dyDescent="0.25">
      <c r="A18" s="702">
        <f>A8</f>
        <v>2022</v>
      </c>
      <c r="B18" s="676">
        <f>IF(ISBLANK(B8),"",B8)</f>
        <v>10</v>
      </c>
      <c r="C18" s="755"/>
      <c r="I18" s="702">
        <f>A8</f>
        <v>2022</v>
      </c>
      <c r="J18" s="676">
        <f>IF(ISBLANK(E8),"",E8)</f>
        <v>9.3000000000000007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16</v>
      </c>
      <c r="D5" s="449">
        <f>IF(ISBLANK(B5),"",A5)</f>
        <v>2021</v>
      </c>
      <c r="E5" s="618">
        <f>IF(ISBLANK(B5),"",B5)</f>
        <v>16</v>
      </c>
      <c r="K5" s="217">
        <v>2020</v>
      </c>
      <c r="L5" s="655">
        <v>10.5</v>
      </c>
    </row>
    <row r="6" spans="1:12" x14ac:dyDescent="0.25">
      <c r="A6" s="229">
        <v>2022</v>
      </c>
      <c r="B6" s="602">
        <v>15</v>
      </c>
      <c r="D6" s="450">
        <f>IF(ISBLANK(B6),"",A6)</f>
        <v>2022</v>
      </c>
      <c r="E6" s="619">
        <f>IF(ISBLANK(B6),"",B6)</f>
        <v>15</v>
      </c>
      <c r="K6" s="286">
        <v>2021</v>
      </c>
      <c r="L6" s="657">
        <v>11.8</v>
      </c>
    </row>
    <row r="7" spans="1:12" x14ac:dyDescent="0.25">
      <c r="A7" s="123">
        <v>2023</v>
      </c>
      <c r="B7" s="617">
        <v>15</v>
      </c>
      <c r="D7" s="379">
        <f>IF(ISBLANK(B7),"",A7)</f>
        <v>2023</v>
      </c>
      <c r="E7" s="620">
        <f>IF(ISBLANK(B7),"",B7)</f>
        <v>15</v>
      </c>
      <c r="K7" s="219">
        <v>2022</v>
      </c>
      <c r="L7" s="617">
        <v>14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78</v>
      </c>
      <c r="C4" s="643">
        <v>48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6</v>
      </c>
      <c r="C5" s="602">
        <v>31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3</v>
      </c>
      <c r="C6" s="602">
        <v>32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2</v>
      </c>
      <c r="C5" s="643">
        <v>5012</v>
      </c>
      <c r="D5" s="643">
        <v>1887</v>
      </c>
      <c r="E5" s="869">
        <v>37.4</v>
      </c>
      <c r="F5" s="1039">
        <v>35.799999999999997</v>
      </c>
      <c r="G5" s="1039">
        <v>39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3</v>
      </c>
      <c r="C6" s="657">
        <v>3266</v>
      </c>
      <c r="D6" s="657">
        <v>1127</v>
      </c>
      <c r="E6" s="657">
        <v>34.1</v>
      </c>
      <c r="F6" s="657">
        <v>30.4</v>
      </c>
      <c r="G6" s="657">
        <v>37.700000000000003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2</v>
      </c>
      <c r="C7" s="617">
        <v>4299</v>
      </c>
      <c r="D7" s="617">
        <v>1120</v>
      </c>
      <c r="E7" s="617">
        <v>25.8</v>
      </c>
      <c r="F7" s="617">
        <v>21.8</v>
      </c>
      <c r="G7" s="617">
        <v>29.7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12.9</v>
      </c>
      <c r="C4" s="655">
        <v>190</v>
      </c>
      <c r="D4" s="655">
        <v>10.7</v>
      </c>
      <c r="E4" s="655">
        <v>48</v>
      </c>
      <c r="F4" s="655">
        <v>0.5</v>
      </c>
      <c r="G4" s="655">
        <v>21</v>
      </c>
      <c r="H4" s="655">
        <v>2</v>
      </c>
      <c r="I4" s="655">
        <v>15</v>
      </c>
      <c r="J4" s="655">
        <v>0.7</v>
      </c>
      <c r="K4" s="253"/>
      <c r="L4" s="253"/>
      <c r="M4" s="253"/>
    </row>
    <row r="5" spans="1:13" x14ac:dyDescent="0.25">
      <c r="A5" s="486">
        <v>2022</v>
      </c>
      <c r="B5" s="602">
        <v>13.1</v>
      </c>
      <c r="C5" s="602">
        <v>151</v>
      </c>
      <c r="D5" s="602">
        <v>9.6</v>
      </c>
      <c r="E5" s="602">
        <v>48</v>
      </c>
      <c r="F5" s="602">
        <v>0.6</v>
      </c>
      <c r="G5" s="602">
        <v>22</v>
      </c>
      <c r="H5" s="602">
        <v>2</v>
      </c>
      <c r="I5" s="602">
        <v>19</v>
      </c>
      <c r="J5" s="602">
        <v>1</v>
      </c>
      <c r="K5" s="253"/>
      <c r="L5" s="253"/>
      <c r="M5" s="253"/>
    </row>
    <row r="6" spans="1:13" x14ac:dyDescent="0.25">
      <c r="A6" s="481">
        <v>2023</v>
      </c>
      <c r="B6" s="617"/>
      <c r="C6" s="617">
        <v>173</v>
      </c>
      <c r="D6" s="617"/>
      <c r="E6" s="617">
        <v>46</v>
      </c>
      <c r="F6" s="617"/>
      <c r="G6" s="617">
        <v>20</v>
      </c>
      <c r="H6" s="617">
        <v>1</v>
      </c>
      <c r="I6" s="617">
        <v>29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36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3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89</v>
      </c>
      <c r="C4" s="1006">
        <v>47</v>
      </c>
      <c r="D4" s="1006">
        <v>42</v>
      </c>
      <c r="E4" s="1005">
        <v>215</v>
      </c>
      <c r="F4" s="1006">
        <v>122</v>
      </c>
      <c r="G4" s="1006">
        <v>93</v>
      </c>
      <c r="H4" s="1007">
        <v>8.8000000000000007</v>
      </c>
      <c r="I4" s="1007">
        <v>21.3</v>
      </c>
      <c r="J4" s="1007">
        <v>-12.5</v>
      </c>
      <c r="K4" s="70">
        <v>206</v>
      </c>
      <c r="L4" s="55">
        <v>94</v>
      </c>
      <c r="M4" s="110">
        <v>112</v>
      </c>
      <c r="N4" s="55">
        <v>212</v>
      </c>
      <c r="O4" s="55">
        <v>102</v>
      </c>
      <c r="P4" s="110">
        <v>110</v>
      </c>
    </row>
    <row r="5" spans="1:17" x14ac:dyDescent="0.25">
      <c r="A5" s="286">
        <v>2021</v>
      </c>
      <c r="B5" s="1008">
        <v>89</v>
      </c>
      <c r="C5" s="1009">
        <v>40</v>
      </c>
      <c r="D5" s="1009">
        <v>49</v>
      </c>
      <c r="E5" s="1008">
        <v>254</v>
      </c>
      <c r="F5" s="1009">
        <v>121</v>
      </c>
      <c r="G5" s="1009">
        <v>133</v>
      </c>
      <c r="H5" s="1010">
        <v>9</v>
      </c>
      <c r="I5" s="1010">
        <v>25.6</v>
      </c>
      <c r="J5" s="1010">
        <v>-16.600000000000001</v>
      </c>
      <c r="K5" s="212">
        <v>176</v>
      </c>
      <c r="L5" s="58">
        <v>87</v>
      </c>
      <c r="M5" s="160">
        <v>89</v>
      </c>
      <c r="N5" s="58">
        <v>237</v>
      </c>
      <c r="O5" s="58">
        <v>107</v>
      </c>
      <c r="P5" s="160">
        <v>130</v>
      </c>
    </row>
    <row r="6" spans="1:17" x14ac:dyDescent="0.25">
      <c r="A6" s="219">
        <v>2022</v>
      </c>
      <c r="B6" s="1011">
        <v>61</v>
      </c>
      <c r="C6" s="1012">
        <v>35</v>
      </c>
      <c r="D6" s="1012">
        <v>26</v>
      </c>
      <c r="E6" s="1011">
        <v>189</v>
      </c>
      <c r="F6" s="1012">
        <v>94</v>
      </c>
      <c r="G6" s="1012">
        <v>95</v>
      </c>
      <c r="H6" s="1013">
        <v>7</v>
      </c>
      <c r="I6" s="1013">
        <v>21.8</v>
      </c>
      <c r="J6" s="1013">
        <v>-14.7</v>
      </c>
      <c r="K6" s="1014">
        <v>186</v>
      </c>
      <c r="L6" s="1015">
        <v>82</v>
      </c>
      <c r="M6" s="1016">
        <v>104</v>
      </c>
      <c r="N6" s="1015">
        <v>226</v>
      </c>
      <c r="O6" s="1015">
        <v>100</v>
      </c>
      <c r="P6" s="1016">
        <v>126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42</v>
      </c>
      <c r="C13" s="319">
        <f>IF(ISBLANK(C4),"",C4)</f>
        <v>47</v>
      </c>
      <c r="D13" s="364"/>
      <c r="E13" s="322">
        <f>A4</f>
        <v>2020</v>
      </c>
      <c r="F13" s="319">
        <f>IF(ISBLANK(G4),"",G4)</f>
        <v>93</v>
      </c>
      <c r="G13" s="319">
        <f>IF(ISBLANK(F4),"",F4)</f>
        <v>122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49</v>
      </c>
      <c r="C14" s="320">
        <f t="shared" ref="C14:C15" si="2">IF(ISBLANK(C5),"",C5)</f>
        <v>40</v>
      </c>
      <c r="D14" s="364"/>
      <c r="E14" s="323">
        <f t="shared" ref="E14:E15" si="3">A5</f>
        <v>2021</v>
      </c>
      <c r="F14" s="320">
        <f t="shared" ref="F14:F15" si="4">IF(ISBLANK(G5),"",G5)</f>
        <v>133</v>
      </c>
      <c r="G14" s="320">
        <f t="shared" ref="G14:G15" si="5">IF(ISBLANK(F5),"",F5)</f>
        <v>121</v>
      </c>
      <c r="H14" s="389"/>
      <c r="I14" s="389"/>
      <c r="J14" s="48"/>
      <c r="K14" s="325" t="s">
        <v>536</v>
      </c>
      <c r="L14" s="328">
        <f>IF(ISBLANK(K4),"",K4)</f>
        <v>206</v>
      </c>
      <c r="M14" s="328">
        <f>IF(ISBLANK(K5),"",K5)</f>
        <v>176</v>
      </c>
      <c r="N14" s="328">
        <f>IF(ISBLANK(K6),"",K6)</f>
        <v>186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26</v>
      </c>
      <c r="C15" s="321">
        <f t="shared" si="2"/>
        <v>35</v>
      </c>
      <c r="E15" s="324">
        <f t="shared" si="3"/>
        <v>2022</v>
      </c>
      <c r="F15" s="321">
        <f t="shared" si="4"/>
        <v>95</v>
      </c>
      <c r="G15" s="321">
        <f t="shared" si="5"/>
        <v>94</v>
      </c>
      <c r="H15" s="211"/>
      <c r="I15" s="211"/>
      <c r="J15" s="28"/>
      <c r="K15" s="326" t="s">
        <v>535</v>
      </c>
      <c r="L15" s="329">
        <f>IF(ISBLANK(N4),"",N4)</f>
        <v>212</v>
      </c>
      <c r="M15" s="329">
        <f>IF(ISBLANK(N5),"",N5)</f>
        <v>237</v>
      </c>
      <c r="N15" s="329">
        <f>IF(ISBLANK(N6),"",N6)</f>
        <v>226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206</v>
      </c>
      <c r="M19" s="328">
        <f>IF(ISBLANK(K5),"",K5)</f>
        <v>176</v>
      </c>
      <c r="N19" s="328">
        <f>IF(ISBLANK(K6),"",K6)</f>
        <v>186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212</v>
      </c>
      <c r="M20" s="329">
        <f>IF(ISBLANK(N5),"",N5)</f>
        <v>237</v>
      </c>
      <c r="N20" s="329">
        <f>IF(ISBLANK(N6),"",N6)</f>
        <v>226</v>
      </c>
      <c r="O20" s="364"/>
    </row>
    <row r="21" spans="1:15" x14ac:dyDescent="0.25">
      <c r="A21" s="322">
        <f>A4</f>
        <v>2020</v>
      </c>
      <c r="B21" s="319">
        <f>IF(ISBLANK(D4),"",D4)</f>
        <v>42</v>
      </c>
      <c r="C21" s="319">
        <f>IF(ISBLANK(C4),"",C4)</f>
        <v>47</v>
      </c>
      <c r="E21" s="322">
        <f>A4</f>
        <v>2020</v>
      </c>
      <c r="F21" s="319">
        <f>IF(ISBLANK(G4),"",G4)</f>
        <v>93</v>
      </c>
      <c r="G21" s="319">
        <f>IF(ISBLANK(F4),"",F4)</f>
        <v>122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49</v>
      </c>
      <c r="C22" s="320">
        <f t="shared" ref="C22:C23" si="8">IF(ISBLANK(C5),"",C5)</f>
        <v>40</v>
      </c>
      <c r="E22" s="323">
        <f t="shared" ref="E22:E23" si="9">A5</f>
        <v>2021</v>
      </c>
      <c r="F22" s="320">
        <f t="shared" ref="F22:F23" si="10">IF(ISBLANK(G5),"",G5)</f>
        <v>133</v>
      </c>
      <c r="G22" s="320">
        <f t="shared" ref="G22:G23" si="11">IF(ISBLANK(F5),"",F5)</f>
        <v>121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26</v>
      </c>
      <c r="C23" s="321">
        <f t="shared" si="8"/>
        <v>35</v>
      </c>
      <c r="E23" s="324">
        <f t="shared" si="9"/>
        <v>2022</v>
      </c>
      <c r="F23" s="321">
        <f t="shared" si="10"/>
        <v>95</v>
      </c>
      <c r="G23" s="321">
        <f t="shared" si="11"/>
        <v>94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2</v>
      </c>
      <c r="C5" s="611"/>
      <c r="D5" s="611"/>
      <c r="E5" s="599">
        <v>7</v>
      </c>
      <c r="F5" s="616"/>
      <c r="G5" s="945"/>
      <c r="H5" s="599">
        <v>37</v>
      </c>
      <c r="I5" s="616">
        <v>14</v>
      </c>
      <c r="J5" s="616">
        <v>23</v>
      </c>
      <c r="K5" s="616"/>
      <c r="L5" s="945"/>
    </row>
    <row r="6" spans="1:12" x14ac:dyDescent="0.25">
      <c r="A6" s="286">
        <v>2021</v>
      </c>
      <c r="B6" s="601">
        <v>3</v>
      </c>
      <c r="C6" s="612"/>
      <c r="D6" s="612"/>
      <c r="E6" s="1034">
        <v>15</v>
      </c>
      <c r="F6" s="1028"/>
      <c r="G6" s="980"/>
      <c r="H6" s="1034">
        <v>54</v>
      </c>
      <c r="I6" s="1028">
        <v>22</v>
      </c>
      <c r="J6" s="1028">
        <v>32</v>
      </c>
      <c r="K6" s="1028"/>
      <c r="L6" s="980"/>
    </row>
    <row r="7" spans="1:12" x14ac:dyDescent="0.25">
      <c r="A7" s="218">
        <v>2022</v>
      </c>
      <c r="B7" s="601">
        <v>1</v>
      </c>
      <c r="C7" s="612"/>
      <c r="D7" s="612"/>
      <c r="E7" s="1034">
        <v>3</v>
      </c>
      <c r="F7" s="1028"/>
      <c r="G7" s="980"/>
      <c r="H7" s="1034">
        <v>36</v>
      </c>
      <c r="I7" s="1028">
        <v>10</v>
      </c>
      <c r="J7" s="1028">
        <v>26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10</v>
      </c>
    </row>
    <row r="15" spans="1:12" ht="30" x14ac:dyDescent="0.25">
      <c r="A15" s="833" t="s">
        <v>1543</v>
      </c>
      <c r="B15" s="623">
        <f>IF(ISBLANK(J7),"",J7)</f>
        <v>26</v>
      </c>
    </row>
    <row r="17" spans="1:2" x14ac:dyDescent="0.25">
      <c r="A17" s="625" t="s">
        <v>1540</v>
      </c>
      <c r="B17" s="621">
        <f>IF(ISBLANK(I7),"",I7)</f>
        <v>10</v>
      </c>
    </row>
    <row r="18" spans="1:2" x14ac:dyDescent="0.25">
      <c r="A18" s="627" t="s">
        <v>1541</v>
      </c>
      <c r="B18" s="623">
        <f>IF(ISBLANK(J7),"",J7)</f>
        <v>26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62.8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38.700000000000003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65.7</v>
      </c>
      <c r="C6" s="614">
        <v>35.5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63.9</v>
      </c>
      <c r="C10" s="614">
        <v>32.299999999999997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62.8</v>
      </c>
      <c r="C14" s="73">
        <v>38.700000000000003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52.368000000000002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110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4234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45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1066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824.89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3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0.5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34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51.027999999999999</v>
      </c>
      <c r="C5" s="611">
        <v>51.027999999999999</v>
      </c>
      <c r="D5" s="751">
        <v>3782</v>
      </c>
      <c r="E5" s="751">
        <v>30</v>
      </c>
      <c r="G5" s="358">
        <v>2014</v>
      </c>
      <c r="H5" s="70">
        <v>813.15</v>
      </c>
      <c r="I5" s="55">
        <v>0</v>
      </c>
      <c r="J5" s="55">
        <v>813.15</v>
      </c>
      <c r="K5" s="71">
        <v>3</v>
      </c>
    </row>
    <row r="6" spans="1:12" x14ac:dyDescent="0.25">
      <c r="A6" s="286">
        <v>2021</v>
      </c>
      <c r="B6" s="601">
        <v>52.368000000000002</v>
      </c>
      <c r="C6" s="612">
        <v>52.368000000000002</v>
      </c>
      <c r="D6" s="959">
        <v>2925</v>
      </c>
      <c r="E6" s="959">
        <v>30</v>
      </c>
      <c r="G6" s="480">
        <v>2017</v>
      </c>
      <c r="H6" s="212">
        <v>861.16</v>
      </c>
      <c r="I6" s="58">
        <v>0</v>
      </c>
      <c r="J6" s="58">
        <v>861.16</v>
      </c>
      <c r="K6" s="214">
        <v>3</v>
      </c>
    </row>
    <row r="7" spans="1:12" x14ac:dyDescent="0.25">
      <c r="A7" s="218">
        <v>2022</v>
      </c>
      <c r="B7" s="601">
        <v>52.368000000000002</v>
      </c>
      <c r="C7" s="612">
        <v>52.368000000000002</v>
      </c>
      <c r="D7" s="959">
        <v>3503</v>
      </c>
      <c r="E7" s="959">
        <v>34</v>
      </c>
      <c r="G7" s="482">
        <v>2020</v>
      </c>
      <c r="H7" s="72">
        <v>824.89</v>
      </c>
      <c r="I7" s="61">
        <v>0</v>
      </c>
      <c r="J7" s="61">
        <v>824.89</v>
      </c>
      <c r="K7" s="73">
        <v>3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52.368000000000002</v>
      </c>
      <c r="D14" s="631">
        <f>A5</f>
        <v>2020</v>
      </c>
      <c r="E14" s="625">
        <f>IF(ISBLANK(D5),"",D5)</f>
        <v>3782</v>
      </c>
      <c r="F14" s="211"/>
      <c r="G14" s="634" t="s">
        <v>925</v>
      </c>
      <c r="H14" s="621">
        <f>IF(ISBLANK(J7),"",J7)</f>
        <v>824.89</v>
      </c>
      <c r="I14" s="211"/>
      <c r="J14" s="211"/>
    </row>
    <row r="15" spans="1:12" x14ac:dyDescent="0.25">
      <c r="A15" s="870" t="s">
        <v>16</v>
      </c>
      <c r="B15" s="630">
        <f>IF(ISBLANK(B7),"",B7)</f>
        <v>52.368000000000002</v>
      </c>
      <c r="D15" s="632">
        <f t="shared" ref="D15:D16" si="0">A6</f>
        <v>2021</v>
      </c>
      <c r="E15" s="626">
        <f>IF(ISBLANK(D6),"",D6)</f>
        <v>2925</v>
      </c>
      <c r="F15" s="211"/>
      <c r="G15" s="635" t="s">
        <v>926</v>
      </c>
      <c r="H15" s="623">
        <f>IF(ISBLANK(I7),"",I7)</f>
        <v>0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3503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52.368000000000002</v>
      </c>
      <c r="F19" s="253"/>
      <c r="G19" s="634" t="s">
        <v>529</v>
      </c>
      <c r="H19" s="621">
        <f>IF(ISBLANK(J7),"",J7)</f>
        <v>824.89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52.368000000000002</v>
      </c>
      <c r="F20" s="253"/>
      <c r="G20" s="635" t="s">
        <v>528</v>
      </c>
      <c r="H20" s="623">
        <f>IF(ISBLANK(I7),"",I7)</f>
        <v>0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0.1</v>
      </c>
      <c r="C5" s="1092">
        <v>4234</v>
      </c>
      <c r="D5" s="1093">
        <v>110</v>
      </c>
      <c r="E5" s="1092">
        <v>1018</v>
      </c>
      <c r="F5" s="1093">
        <v>45</v>
      </c>
    </row>
    <row r="6" spans="1:9" x14ac:dyDescent="0.25">
      <c r="A6" s="218">
        <v>2021</v>
      </c>
      <c r="B6" s="1092">
        <v>0.4</v>
      </c>
      <c r="C6" s="1092">
        <v>4234</v>
      </c>
      <c r="D6" s="1093">
        <v>110</v>
      </c>
      <c r="E6" s="1092">
        <v>1046</v>
      </c>
      <c r="F6" s="1093">
        <v>45</v>
      </c>
    </row>
    <row r="7" spans="1:9" x14ac:dyDescent="0.25">
      <c r="A7" s="219">
        <v>2022</v>
      </c>
      <c r="B7" s="73">
        <v>0.5</v>
      </c>
      <c r="C7" s="73">
        <v>4234</v>
      </c>
      <c r="D7" s="73">
        <v>110</v>
      </c>
      <c r="E7" s="73">
        <v>1066</v>
      </c>
      <c r="F7" s="73">
        <v>45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239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184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55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825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757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68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4.0999999999999996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1.2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2</v>
      </c>
      <c r="C5" s="458">
        <v>2</v>
      </c>
      <c r="D5" s="458">
        <v>0</v>
      </c>
      <c r="E5" s="457">
        <v>4</v>
      </c>
      <c r="F5" s="458">
        <v>4</v>
      </c>
      <c r="G5" s="458">
        <v>0</v>
      </c>
      <c r="H5" s="457">
        <v>2</v>
      </c>
      <c r="I5" s="763">
        <v>0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101</v>
      </c>
      <c r="C6" s="458">
        <v>82</v>
      </c>
      <c r="D6" s="458">
        <v>19</v>
      </c>
      <c r="E6" s="457">
        <v>545</v>
      </c>
      <c r="F6" s="458">
        <v>506</v>
      </c>
      <c r="G6" s="458">
        <v>39</v>
      </c>
      <c r="H6" s="457">
        <v>6.2</v>
      </c>
      <c r="I6" s="763">
        <v>2.1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239</v>
      </c>
      <c r="C7" s="612">
        <v>184</v>
      </c>
      <c r="D7" s="612">
        <v>55</v>
      </c>
      <c r="E7" s="601">
        <v>825</v>
      </c>
      <c r="F7" s="612">
        <v>757</v>
      </c>
      <c r="G7" s="612">
        <v>68</v>
      </c>
      <c r="H7" s="947">
        <v>4.0999999999999996</v>
      </c>
      <c r="I7" s="948">
        <v>1.2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2</v>
      </c>
      <c r="C14" s="674">
        <f t="shared" ref="C14:D14" si="0">IF(ISBLANK(C5),"",C5)</f>
        <v>2</v>
      </c>
      <c r="D14" s="669">
        <f t="shared" si="0"/>
        <v>0</v>
      </c>
      <c r="F14" s="884">
        <f>A5</f>
        <v>2020</v>
      </c>
      <c r="G14" s="674">
        <f>IF(ISBLANK(E5),"",E5)</f>
        <v>4</v>
      </c>
      <c r="H14" s="674">
        <f t="shared" ref="H14:I16" si="1">IF(ISBLANK(F5),"",F5)</f>
        <v>4</v>
      </c>
      <c r="I14" s="669">
        <f t="shared" si="1"/>
        <v>0</v>
      </c>
      <c r="J14" s="756"/>
      <c r="K14" s="884">
        <f>A5</f>
        <v>2020</v>
      </c>
      <c r="L14" s="674">
        <f>IF(ISBLANK(H5),"",H5)</f>
        <v>2</v>
      </c>
      <c r="M14" s="669">
        <f>IF(ISBLANK(I5),"",I5)</f>
        <v>0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101</v>
      </c>
      <c r="C15" s="879">
        <f t="shared" si="3"/>
        <v>82</v>
      </c>
      <c r="D15" s="886">
        <f t="shared" si="3"/>
        <v>19</v>
      </c>
      <c r="F15" s="890">
        <f t="shared" ref="F15:F16" si="4">A6</f>
        <v>2021</v>
      </c>
      <c r="G15" s="853">
        <f t="shared" ref="G15:G16" si="5">IF(ISBLANK(E6),"",E6)</f>
        <v>545</v>
      </c>
      <c r="H15" s="853">
        <f t="shared" si="1"/>
        <v>506</v>
      </c>
      <c r="I15" s="670">
        <f t="shared" si="1"/>
        <v>39</v>
      </c>
      <c r="J15" s="211"/>
      <c r="K15" s="890">
        <f t="shared" ref="K15:K16" si="6">A6</f>
        <v>2021</v>
      </c>
      <c r="L15" s="853">
        <f t="shared" ref="L15:M16" si="7">IF(ISBLANK(H6),"",H6)</f>
        <v>6.2</v>
      </c>
      <c r="M15" s="670">
        <f t="shared" si="7"/>
        <v>2.1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239</v>
      </c>
      <c r="C16" s="888">
        <f t="shared" si="3"/>
        <v>184</v>
      </c>
      <c r="D16" s="889">
        <f t="shared" si="3"/>
        <v>55</v>
      </c>
      <c r="F16" s="891">
        <f t="shared" si="4"/>
        <v>2022</v>
      </c>
      <c r="G16" s="676">
        <f t="shared" si="5"/>
        <v>825</v>
      </c>
      <c r="H16" s="676">
        <f t="shared" si="1"/>
        <v>757</v>
      </c>
      <c r="I16" s="671">
        <f t="shared" si="1"/>
        <v>68</v>
      </c>
      <c r="J16" s="211"/>
      <c r="K16" s="891">
        <f t="shared" si="6"/>
        <v>2022</v>
      </c>
      <c r="L16" s="676">
        <f t="shared" si="7"/>
        <v>4.0999999999999996</v>
      </c>
      <c r="M16" s="671">
        <f t="shared" si="7"/>
        <v>1.2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2</v>
      </c>
      <c r="C22" s="674">
        <f t="shared" ref="C22:D22" si="8">IF(ISBLANK(C5),"",C5)</f>
        <v>2</v>
      </c>
      <c r="D22" s="669">
        <f t="shared" si="8"/>
        <v>0</v>
      </c>
      <c r="F22" s="884">
        <f>A5</f>
        <v>2020</v>
      </c>
      <c r="G22" s="674">
        <f>IF(ISBLANK(E5),"",E5)</f>
        <v>4</v>
      </c>
      <c r="H22" s="674">
        <f t="shared" ref="H22:I24" si="9">IF(ISBLANK(F5),"",F5)</f>
        <v>4</v>
      </c>
      <c r="I22" s="669">
        <f t="shared" si="9"/>
        <v>0</v>
      </c>
      <c r="J22" s="756"/>
      <c r="K22" s="884">
        <f>A5</f>
        <v>2020</v>
      </c>
      <c r="L22" s="674">
        <f>IF(ISBLANK(H5),"",H5)</f>
        <v>2</v>
      </c>
      <c r="M22" s="669">
        <f>IF(ISBLANK(I5),"",I5)</f>
        <v>0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101</v>
      </c>
      <c r="C23" s="853">
        <f t="shared" si="11"/>
        <v>82</v>
      </c>
      <c r="D23" s="670">
        <f t="shared" si="11"/>
        <v>19</v>
      </c>
      <c r="F23" s="890">
        <f t="shared" ref="F23:F24" si="12">A6</f>
        <v>2021</v>
      </c>
      <c r="G23" s="853">
        <f t="shared" ref="G23:G24" si="13">IF(ISBLANK(E6),"",E6)</f>
        <v>545</v>
      </c>
      <c r="H23" s="853">
        <f t="shared" si="9"/>
        <v>506</v>
      </c>
      <c r="I23" s="670">
        <f t="shared" si="9"/>
        <v>39</v>
      </c>
      <c r="J23" s="211"/>
      <c r="K23" s="890">
        <f t="shared" ref="K23:K24" si="14">A6</f>
        <v>2021</v>
      </c>
      <c r="L23" s="853">
        <f t="shared" ref="L23:M24" si="15">IF(ISBLANK(H6),"",H6)</f>
        <v>6.2</v>
      </c>
      <c r="M23" s="670">
        <f t="shared" si="15"/>
        <v>2.1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239</v>
      </c>
      <c r="C24" s="676">
        <f t="shared" si="11"/>
        <v>184</v>
      </c>
      <c r="D24" s="671">
        <f t="shared" si="11"/>
        <v>55</v>
      </c>
      <c r="F24" s="891">
        <f t="shared" si="12"/>
        <v>2022</v>
      </c>
      <c r="G24" s="676">
        <f t="shared" si="13"/>
        <v>825</v>
      </c>
      <c r="H24" s="676">
        <f t="shared" si="9"/>
        <v>757</v>
      </c>
      <c r="I24" s="671">
        <f t="shared" si="9"/>
        <v>68</v>
      </c>
      <c r="J24" s="211"/>
      <c r="K24" s="891">
        <f t="shared" si="14"/>
        <v>2022</v>
      </c>
      <c r="L24" s="676">
        <f t="shared" si="15"/>
        <v>4.0999999999999996</v>
      </c>
      <c r="M24" s="671">
        <f t="shared" si="15"/>
        <v>1.2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29</v>
      </c>
      <c r="C3" s="71">
        <v>4</v>
      </c>
      <c r="D3" s="71">
        <v>14.3</v>
      </c>
      <c r="F3" s="105" t="s">
        <v>537</v>
      </c>
      <c r="G3" s="97">
        <f>IF(ISBLANK(B3),"",B3)</f>
        <v>29</v>
      </c>
      <c r="H3" s="97">
        <f>IF(ISBLANK(B4),"",B4)</f>
        <v>42</v>
      </c>
      <c r="I3" s="97">
        <f>IF(ISBLANK(B5),"",B5)</f>
        <v>25</v>
      </c>
      <c r="J3" s="365"/>
    </row>
    <row r="4" spans="1:12" x14ac:dyDescent="0.25">
      <c r="A4" s="286">
        <v>2021</v>
      </c>
      <c r="B4" s="214">
        <v>42</v>
      </c>
      <c r="C4" s="214">
        <v>2</v>
      </c>
      <c r="D4" s="214">
        <v>28.5</v>
      </c>
      <c r="F4" s="130" t="s">
        <v>538</v>
      </c>
      <c r="G4" s="98">
        <f>IF(ISBLANK(C3),"",C3)</f>
        <v>4</v>
      </c>
      <c r="H4" s="98">
        <f>IF(ISBLANK(C4),"",C4)</f>
        <v>2</v>
      </c>
      <c r="I4" s="98">
        <f>IF(ISBLANK(C5),"",C5)</f>
        <v>20</v>
      </c>
      <c r="J4" s="365"/>
    </row>
    <row r="5" spans="1:12" x14ac:dyDescent="0.25">
      <c r="A5" s="218">
        <v>2022</v>
      </c>
      <c r="B5" s="168">
        <v>25</v>
      </c>
      <c r="C5" s="168">
        <v>20</v>
      </c>
      <c r="D5" s="168">
        <v>11.8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29</v>
      </c>
      <c r="H8" s="97">
        <f>IF(ISBLANK(B4),"",B4)</f>
        <v>42</v>
      </c>
      <c r="I8" s="97">
        <f>IF(ISBLANK(B5),"",B5)</f>
        <v>25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4</v>
      </c>
      <c r="H9" s="98">
        <f>IF(ISBLANK(C4),"",C4)</f>
        <v>2</v>
      </c>
      <c r="I9" s="98">
        <f>IF(ISBLANK(C5),"",C5)</f>
        <v>20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14.3</v>
      </c>
      <c r="H13" s="132">
        <f>IF(ISBLANK(D4),"",D4)</f>
        <v>28.5</v>
      </c>
      <c r="I13" s="132">
        <f>IF(ISBLANK(D5),"",D5)</f>
        <v>11.8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196</v>
      </c>
      <c r="C4" s="110">
        <v>226</v>
      </c>
      <c r="E4" s="29" t="s">
        <v>540</v>
      </c>
      <c r="F4" s="163">
        <f>B4/($B$22+$C$22)*100</f>
        <v>2.2578044004146989</v>
      </c>
      <c r="G4" s="163">
        <f>C4/($B$22+$C$22)*100</f>
        <v>2.603386706600622</v>
      </c>
      <c r="J4" s="29" t="s">
        <v>540</v>
      </c>
      <c r="K4" s="163">
        <f>G4</f>
        <v>2.603386706600622</v>
      </c>
    </row>
    <row r="5" spans="1:11" x14ac:dyDescent="0.25">
      <c r="A5" s="202" t="s">
        <v>541</v>
      </c>
      <c r="B5" s="212">
        <v>221</v>
      </c>
      <c r="C5" s="160">
        <v>221</v>
      </c>
      <c r="E5" s="29" t="s">
        <v>541</v>
      </c>
      <c r="F5" s="163">
        <f t="shared" ref="F5:G21" si="0">B5/($B$22+$C$22)*100</f>
        <v>2.5457896555696347</v>
      </c>
      <c r="G5" s="163">
        <f t="shared" si="0"/>
        <v>2.5457896555696347</v>
      </c>
      <c r="J5" s="29" t="s">
        <v>541</v>
      </c>
      <c r="K5" s="163">
        <f t="shared" ref="K5:K21" si="1">G5</f>
        <v>2.5457896555696347</v>
      </c>
    </row>
    <row r="6" spans="1:11" x14ac:dyDescent="0.25">
      <c r="A6" s="202" t="s">
        <v>542</v>
      </c>
      <c r="B6" s="212">
        <v>218</v>
      </c>
      <c r="C6" s="160">
        <v>224</v>
      </c>
      <c r="E6" s="29" t="s">
        <v>542</v>
      </c>
      <c r="F6" s="163">
        <f t="shared" si="0"/>
        <v>2.5112314249510428</v>
      </c>
      <c r="G6" s="163">
        <f t="shared" si="0"/>
        <v>2.580347886188227</v>
      </c>
      <c r="J6" s="29" t="s">
        <v>542</v>
      </c>
      <c r="K6" s="163">
        <f t="shared" si="1"/>
        <v>2.580347886188227</v>
      </c>
    </row>
    <row r="7" spans="1:11" x14ac:dyDescent="0.25">
      <c r="A7" s="202" t="s">
        <v>543</v>
      </c>
      <c r="B7" s="212">
        <v>223</v>
      </c>
      <c r="C7" s="160">
        <v>216</v>
      </c>
      <c r="E7" s="29" t="s">
        <v>543</v>
      </c>
      <c r="F7" s="163">
        <f t="shared" si="0"/>
        <v>2.5688284759820297</v>
      </c>
      <c r="G7" s="163">
        <f t="shared" si="0"/>
        <v>2.4881926045386473</v>
      </c>
      <c r="J7" s="29" t="s">
        <v>543</v>
      </c>
      <c r="K7" s="163">
        <f t="shared" si="1"/>
        <v>2.4881926045386473</v>
      </c>
    </row>
    <row r="8" spans="1:11" x14ac:dyDescent="0.25">
      <c r="A8" s="202" t="s">
        <v>544</v>
      </c>
      <c r="B8" s="212">
        <v>196</v>
      </c>
      <c r="C8" s="160">
        <v>198</v>
      </c>
      <c r="E8" s="29" t="s">
        <v>544</v>
      </c>
      <c r="F8" s="163">
        <f t="shared" si="0"/>
        <v>2.2578044004146989</v>
      </c>
      <c r="G8" s="163">
        <f t="shared" si="0"/>
        <v>2.2808432208270935</v>
      </c>
      <c r="J8" s="29" t="s">
        <v>544</v>
      </c>
      <c r="K8" s="163">
        <f t="shared" si="1"/>
        <v>2.2808432208270935</v>
      </c>
    </row>
    <row r="9" spans="1:11" x14ac:dyDescent="0.25">
      <c r="A9" s="202" t="s">
        <v>545</v>
      </c>
      <c r="B9" s="212">
        <v>191</v>
      </c>
      <c r="C9" s="160">
        <v>243</v>
      </c>
      <c r="E9" s="29" t="s">
        <v>545</v>
      </c>
      <c r="F9" s="163">
        <f t="shared" si="0"/>
        <v>2.2002073493837115</v>
      </c>
      <c r="G9" s="163">
        <f t="shared" si="0"/>
        <v>2.7992166801059786</v>
      </c>
      <c r="J9" s="29" t="s">
        <v>545</v>
      </c>
      <c r="K9" s="163">
        <f t="shared" si="1"/>
        <v>2.7992166801059786</v>
      </c>
    </row>
    <row r="10" spans="1:11" x14ac:dyDescent="0.25">
      <c r="A10" s="202" t="s">
        <v>546</v>
      </c>
      <c r="B10" s="212">
        <v>211</v>
      </c>
      <c r="C10" s="160">
        <v>222</v>
      </c>
      <c r="E10" s="29" t="s">
        <v>546</v>
      </c>
      <c r="F10" s="163">
        <f t="shared" si="0"/>
        <v>2.4305955535076604</v>
      </c>
      <c r="G10" s="163">
        <f t="shared" si="0"/>
        <v>2.5573090657758324</v>
      </c>
      <c r="J10" s="29" t="s">
        <v>546</v>
      </c>
      <c r="K10" s="163">
        <f t="shared" si="1"/>
        <v>2.5573090657758324</v>
      </c>
    </row>
    <row r="11" spans="1:11" x14ac:dyDescent="0.25">
      <c r="A11" s="202" t="s">
        <v>547</v>
      </c>
      <c r="B11" s="212">
        <v>236</v>
      </c>
      <c r="C11" s="160">
        <v>283</v>
      </c>
      <c r="E11" s="29" t="s">
        <v>547</v>
      </c>
      <c r="F11" s="163">
        <f t="shared" si="0"/>
        <v>2.7185808086625967</v>
      </c>
      <c r="G11" s="163">
        <f t="shared" si="0"/>
        <v>3.2599930883538764</v>
      </c>
      <c r="J11" s="29" t="s">
        <v>547</v>
      </c>
      <c r="K11" s="163">
        <f t="shared" si="1"/>
        <v>3.2599930883538764</v>
      </c>
    </row>
    <row r="12" spans="1:11" x14ac:dyDescent="0.25">
      <c r="A12" s="202" t="s">
        <v>548</v>
      </c>
      <c r="B12" s="212">
        <v>282</v>
      </c>
      <c r="C12" s="160">
        <v>325</v>
      </c>
      <c r="E12" s="29" t="s">
        <v>548</v>
      </c>
      <c r="F12" s="163">
        <f t="shared" si="0"/>
        <v>3.2484736781476786</v>
      </c>
      <c r="G12" s="163">
        <f t="shared" si="0"/>
        <v>3.7438083170141692</v>
      </c>
      <c r="J12" s="29" t="s">
        <v>548</v>
      </c>
      <c r="K12" s="163">
        <f t="shared" si="1"/>
        <v>3.7438083170141692</v>
      </c>
    </row>
    <row r="13" spans="1:11" x14ac:dyDescent="0.25">
      <c r="A13" s="202" t="s">
        <v>549</v>
      </c>
      <c r="B13" s="212">
        <v>264</v>
      </c>
      <c r="C13" s="160">
        <v>314</v>
      </c>
      <c r="E13" s="29" t="s">
        <v>549</v>
      </c>
      <c r="F13" s="163">
        <f t="shared" si="0"/>
        <v>3.0411242944361248</v>
      </c>
      <c r="G13" s="163">
        <f t="shared" si="0"/>
        <v>3.6170948047459968</v>
      </c>
      <c r="J13" s="29" t="s">
        <v>549</v>
      </c>
      <c r="K13" s="163">
        <f t="shared" si="1"/>
        <v>3.6170948047459968</v>
      </c>
    </row>
    <row r="14" spans="1:11" x14ac:dyDescent="0.25">
      <c r="A14" s="202" t="s">
        <v>550</v>
      </c>
      <c r="B14" s="212">
        <v>258</v>
      </c>
      <c r="C14" s="160">
        <v>276</v>
      </c>
      <c r="E14" s="29" t="s">
        <v>550</v>
      </c>
      <c r="F14" s="163">
        <f t="shared" si="0"/>
        <v>2.9720078331989401</v>
      </c>
      <c r="G14" s="163">
        <f t="shared" si="0"/>
        <v>3.1793572169104944</v>
      </c>
      <c r="J14" s="29" t="s">
        <v>550</v>
      </c>
      <c r="K14" s="163">
        <f t="shared" si="1"/>
        <v>3.1793572169104944</v>
      </c>
    </row>
    <row r="15" spans="1:11" x14ac:dyDescent="0.25">
      <c r="A15" s="202" t="s">
        <v>551</v>
      </c>
      <c r="B15" s="212">
        <v>329</v>
      </c>
      <c r="C15" s="160">
        <v>346</v>
      </c>
      <c r="E15" s="29" t="s">
        <v>551</v>
      </c>
      <c r="F15" s="163">
        <f t="shared" si="0"/>
        <v>3.7898859578389588</v>
      </c>
      <c r="G15" s="163">
        <f t="shared" si="0"/>
        <v>3.9857159313443149</v>
      </c>
      <c r="J15" s="29" t="s">
        <v>551</v>
      </c>
      <c r="K15" s="163">
        <f t="shared" si="1"/>
        <v>3.9857159313443149</v>
      </c>
    </row>
    <row r="16" spans="1:11" x14ac:dyDescent="0.25">
      <c r="A16" s="202" t="s">
        <v>552</v>
      </c>
      <c r="B16" s="212">
        <v>423</v>
      </c>
      <c r="C16" s="160">
        <v>372</v>
      </c>
      <c r="E16" s="29" t="s">
        <v>552</v>
      </c>
      <c r="F16" s="163">
        <f t="shared" si="0"/>
        <v>4.8727105172215177</v>
      </c>
      <c r="G16" s="163">
        <f t="shared" si="0"/>
        <v>4.2852205967054493</v>
      </c>
      <c r="J16" s="29" t="s">
        <v>552</v>
      </c>
      <c r="K16" s="163">
        <f t="shared" si="1"/>
        <v>4.2852205967054493</v>
      </c>
    </row>
    <row r="17" spans="1:11" x14ac:dyDescent="0.25">
      <c r="A17" s="202" t="s">
        <v>553</v>
      </c>
      <c r="B17" s="212">
        <v>420</v>
      </c>
      <c r="C17" s="160">
        <v>344</v>
      </c>
      <c r="E17" s="29" t="s">
        <v>553</v>
      </c>
      <c r="F17" s="163">
        <f t="shared" si="0"/>
        <v>4.8381522866029254</v>
      </c>
      <c r="G17" s="163">
        <f t="shared" si="0"/>
        <v>3.9626771109319203</v>
      </c>
      <c r="J17" s="29" t="s">
        <v>553</v>
      </c>
      <c r="K17" s="163">
        <f t="shared" si="1"/>
        <v>3.9626771109319203</v>
      </c>
    </row>
    <row r="18" spans="1:11" x14ac:dyDescent="0.25">
      <c r="A18" s="202" t="s">
        <v>554</v>
      </c>
      <c r="B18" s="212">
        <v>294</v>
      </c>
      <c r="C18" s="160">
        <v>230</v>
      </c>
      <c r="E18" s="29" t="s">
        <v>554</v>
      </c>
      <c r="F18" s="163">
        <f t="shared" si="0"/>
        <v>3.3867066006220483</v>
      </c>
      <c r="G18" s="163">
        <f t="shared" si="0"/>
        <v>2.6494643474254116</v>
      </c>
      <c r="J18" s="29" t="s">
        <v>554</v>
      </c>
      <c r="K18" s="163">
        <f t="shared" si="1"/>
        <v>2.6494643474254116</v>
      </c>
    </row>
    <row r="19" spans="1:11" x14ac:dyDescent="0.25">
      <c r="A19" s="202" t="s">
        <v>555</v>
      </c>
      <c r="B19" s="212">
        <v>196</v>
      </c>
      <c r="C19" s="160">
        <v>104</v>
      </c>
      <c r="E19" s="29" t="s">
        <v>555</v>
      </c>
      <c r="F19" s="163">
        <f t="shared" si="0"/>
        <v>2.2578044004146989</v>
      </c>
      <c r="G19" s="163">
        <f t="shared" si="0"/>
        <v>1.1980186614445341</v>
      </c>
      <c r="J19" s="29" t="s">
        <v>555</v>
      </c>
      <c r="K19" s="163">
        <f t="shared" si="1"/>
        <v>1.1980186614445341</v>
      </c>
    </row>
    <row r="20" spans="1:11" x14ac:dyDescent="0.25">
      <c r="A20" s="202" t="s">
        <v>556</v>
      </c>
      <c r="B20" s="212">
        <v>151</v>
      </c>
      <c r="C20" s="160">
        <v>89</v>
      </c>
      <c r="E20" s="29" t="s">
        <v>556</v>
      </c>
      <c r="F20" s="163">
        <f t="shared" si="0"/>
        <v>1.7394309411358138</v>
      </c>
      <c r="G20" s="163">
        <f t="shared" si="0"/>
        <v>1.0252275083515723</v>
      </c>
      <c r="J20" s="29" t="s">
        <v>556</v>
      </c>
      <c r="K20" s="163">
        <f t="shared" si="1"/>
        <v>1.0252275083515723</v>
      </c>
    </row>
    <row r="21" spans="1:11" x14ac:dyDescent="0.25">
      <c r="A21" s="203" t="s">
        <v>557</v>
      </c>
      <c r="B21" s="72">
        <v>105</v>
      </c>
      <c r="C21" s="111">
        <v>34</v>
      </c>
      <c r="E21" s="31" t="s">
        <v>557</v>
      </c>
      <c r="F21" s="163">
        <f t="shared" si="0"/>
        <v>1.2095380716507314</v>
      </c>
      <c r="G21" s="163">
        <f t="shared" si="0"/>
        <v>0.39165994701071299</v>
      </c>
      <c r="J21" s="31" t="s">
        <v>557</v>
      </c>
      <c r="K21" s="210">
        <f t="shared" si="1"/>
        <v>0.39165994701071299</v>
      </c>
    </row>
    <row r="22" spans="1:11" x14ac:dyDescent="0.25">
      <c r="A22" s="309" t="s">
        <v>16</v>
      </c>
      <c r="B22" s="121">
        <f>SUM(B4:B21)</f>
        <v>4414</v>
      </c>
      <c r="C22" s="124">
        <f>SUM(C4:C21)</f>
        <v>4267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664</v>
      </c>
      <c r="C3" s="110">
        <v>508</v>
      </c>
      <c r="E3" s="297" t="s">
        <v>709</v>
      </c>
      <c r="F3" s="71">
        <v>54.03</v>
      </c>
      <c r="G3" s="71">
        <v>55.75</v>
      </c>
      <c r="K3" s="122" t="s">
        <v>16</v>
      </c>
      <c r="L3" s="71">
        <v>2.57</v>
      </c>
      <c r="M3" s="71">
        <v>2.31</v>
      </c>
    </row>
    <row r="4" spans="1:16" x14ac:dyDescent="0.25">
      <c r="A4" s="202" t="s">
        <v>704</v>
      </c>
      <c r="B4" s="212">
        <v>735</v>
      </c>
      <c r="C4" s="160">
        <v>472</v>
      </c>
      <c r="E4" s="298" t="s">
        <v>710</v>
      </c>
      <c r="F4" s="214">
        <v>35.71</v>
      </c>
      <c r="G4" s="214">
        <v>30.73</v>
      </c>
      <c r="K4" s="215" t="s">
        <v>212</v>
      </c>
      <c r="L4" s="214">
        <v>2.56</v>
      </c>
      <c r="M4" s="214">
        <v>2.2799999999999998</v>
      </c>
      <c r="N4" s="211"/>
    </row>
    <row r="5" spans="1:16" x14ac:dyDescent="0.25">
      <c r="A5" s="202" t="s">
        <v>705</v>
      </c>
      <c r="B5" s="212">
        <v>561</v>
      </c>
      <c r="C5" s="160">
        <v>261</v>
      </c>
      <c r="E5" s="298" t="s">
        <v>711</v>
      </c>
      <c r="F5" s="214">
        <v>7.59</v>
      </c>
      <c r="G5" s="214">
        <v>9.68</v>
      </c>
      <c r="K5" s="123" t="s">
        <v>213</v>
      </c>
      <c r="L5" s="73">
        <v>2.57</v>
      </c>
      <c r="M5" s="73">
        <v>2.36</v>
      </c>
      <c r="N5" s="211"/>
    </row>
    <row r="6" spans="1:16" x14ac:dyDescent="0.25">
      <c r="A6" s="202" t="s">
        <v>706</v>
      </c>
      <c r="B6" s="212">
        <v>454</v>
      </c>
      <c r="C6" s="160">
        <v>240</v>
      </c>
      <c r="E6" s="298" t="s">
        <v>712</v>
      </c>
      <c r="F6" s="214">
        <v>1.75</v>
      </c>
      <c r="G6" s="214">
        <v>2.86</v>
      </c>
      <c r="K6" s="226"/>
      <c r="L6" s="164"/>
      <c r="M6" s="211"/>
    </row>
    <row r="7" spans="1:16" x14ac:dyDescent="0.25">
      <c r="A7" s="202" t="s">
        <v>707</v>
      </c>
      <c r="B7" s="212">
        <v>124</v>
      </c>
      <c r="C7" s="160">
        <v>103</v>
      </c>
      <c r="E7" s="299" t="s">
        <v>713</v>
      </c>
      <c r="F7" s="73">
        <v>0.92</v>
      </c>
      <c r="G7" s="73">
        <v>0.97</v>
      </c>
      <c r="K7" s="227"/>
      <c r="L7" s="211"/>
      <c r="M7" s="211"/>
    </row>
    <row r="8" spans="1:16" x14ac:dyDescent="0.25">
      <c r="A8" s="203" t="s">
        <v>708</v>
      </c>
      <c r="B8" s="72">
        <v>67</v>
      </c>
      <c r="C8" s="111">
        <v>90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30.346475507765831</v>
      </c>
      <c r="C13" s="301">
        <f>B3/SUM(B3:B8)*100</f>
        <v>25.489443378119002</v>
      </c>
      <c r="E13" s="217" t="s">
        <v>836</v>
      </c>
      <c r="F13" s="289">
        <f>IF(ISBLANK(F3),"",F3)</f>
        <v>54.03</v>
      </c>
      <c r="G13" s="289">
        <f>IF(ISBLANK(G3),"",G3)</f>
        <v>55.75</v>
      </c>
    </row>
    <row r="14" spans="1:16" x14ac:dyDescent="0.25">
      <c r="A14" s="220" t="s">
        <v>825</v>
      </c>
      <c r="B14" s="305">
        <f>C4/SUM(C3:C8)*100</f>
        <v>28.195937873357231</v>
      </c>
      <c r="C14" s="302">
        <f>B4/SUM(B3:B8)*100</f>
        <v>28.214971209213051</v>
      </c>
      <c r="E14" s="286" t="s">
        <v>837</v>
      </c>
      <c r="F14" s="290">
        <f t="shared" ref="F14:G17" si="0">IF(ISBLANK(F4),"",F4)</f>
        <v>35.71</v>
      </c>
      <c r="G14" s="290">
        <f t="shared" si="0"/>
        <v>30.73</v>
      </c>
    </row>
    <row r="15" spans="1:16" x14ac:dyDescent="0.25">
      <c r="A15" s="220" t="s">
        <v>826</v>
      </c>
      <c r="B15" s="305">
        <f>C5/SUM(C3:C8)*100</f>
        <v>15.591397849462366</v>
      </c>
      <c r="C15" s="302">
        <f>B5/SUM(B3:B8)*100</f>
        <v>21.535508637236084</v>
      </c>
      <c r="E15" s="286" t="s">
        <v>838</v>
      </c>
      <c r="F15" s="290">
        <f t="shared" si="0"/>
        <v>7.59</v>
      </c>
      <c r="G15" s="290">
        <f t="shared" si="0"/>
        <v>9.68</v>
      </c>
    </row>
    <row r="16" spans="1:16" x14ac:dyDescent="0.25">
      <c r="A16" s="220" t="s">
        <v>827</v>
      </c>
      <c r="B16" s="305">
        <f>C6/SUM(C3:C8)*100</f>
        <v>14.336917562724013</v>
      </c>
      <c r="C16" s="302">
        <f>B6/SUM(B3:B8)*100</f>
        <v>17.428023032629557</v>
      </c>
      <c r="E16" s="286" t="s">
        <v>839</v>
      </c>
      <c r="F16" s="290">
        <f t="shared" si="0"/>
        <v>1.75</v>
      </c>
      <c r="G16" s="290">
        <f t="shared" si="0"/>
        <v>2.86</v>
      </c>
    </row>
    <row r="17" spans="1:18" x14ac:dyDescent="0.25">
      <c r="A17" s="220" t="s">
        <v>828</v>
      </c>
      <c r="B17" s="305">
        <f>C7/SUM(C3:C8)*100</f>
        <v>6.1529271206690561</v>
      </c>
      <c r="C17" s="302">
        <f>B7/SUM(B3:B8)*100</f>
        <v>4.7600767754318616</v>
      </c>
      <c r="E17" s="219" t="s">
        <v>840</v>
      </c>
      <c r="F17" s="291">
        <f t="shared" si="0"/>
        <v>0.92</v>
      </c>
      <c r="G17" s="291">
        <f t="shared" si="0"/>
        <v>0.97</v>
      </c>
    </row>
    <row r="18" spans="1:18" x14ac:dyDescent="0.25">
      <c r="A18" s="221" t="s">
        <v>829</v>
      </c>
      <c r="B18" s="306">
        <f>C8/SUM(C3:C8)*100</f>
        <v>5.376344086021505</v>
      </c>
      <c r="C18" s="303">
        <f>B8/SUM(B3:B8)*100</f>
        <v>2.5719769673704413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30.346475507765831</v>
      </c>
      <c r="C22" s="301">
        <f>C13</f>
        <v>25.489443378119002</v>
      </c>
    </row>
    <row r="23" spans="1:18" x14ac:dyDescent="0.25">
      <c r="A23" s="220" t="s">
        <v>831</v>
      </c>
      <c r="B23" s="305">
        <f t="shared" ref="B23:C27" si="1">B14</f>
        <v>28.195937873357231</v>
      </c>
      <c r="C23" s="302">
        <f t="shared" si="1"/>
        <v>28.214971209213051</v>
      </c>
    </row>
    <row r="24" spans="1:18" x14ac:dyDescent="0.25">
      <c r="A24" s="307" t="s">
        <v>832</v>
      </c>
      <c r="B24" s="305">
        <f t="shared" si="1"/>
        <v>15.591397849462366</v>
      </c>
      <c r="C24" s="302">
        <f t="shared" si="1"/>
        <v>21.535508637236084</v>
      </c>
    </row>
    <row r="25" spans="1:18" x14ac:dyDescent="0.25">
      <c r="A25" s="220" t="s">
        <v>833</v>
      </c>
      <c r="B25" s="305">
        <f t="shared" si="1"/>
        <v>14.336917562724013</v>
      </c>
      <c r="C25" s="302">
        <f t="shared" si="1"/>
        <v>17.428023032629557</v>
      </c>
    </row>
    <row r="26" spans="1:18" x14ac:dyDescent="0.25">
      <c r="A26" s="220" t="s">
        <v>834</v>
      </c>
      <c r="B26" s="305">
        <f t="shared" si="1"/>
        <v>6.1529271206690561</v>
      </c>
      <c r="C26" s="302">
        <f t="shared" si="1"/>
        <v>4.7600767754318616</v>
      </c>
    </row>
    <row r="27" spans="1:18" x14ac:dyDescent="0.25">
      <c r="A27" s="308" t="s">
        <v>835</v>
      </c>
      <c r="B27" s="306">
        <f t="shared" si="1"/>
        <v>5.376344086021505</v>
      </c>
      <c r="C27" s="303">
        <f t="shared" si="1"/>
        <v>2.5719769673704413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810</v>
      </c>
      <c r="C34" s="110">
        <v>479</v>
      </c>
      <c r="E34" s="297" t="s">
        <v>709</v>
      </c>
      <c r="F34" s="71">
        <v>55.75</v>
      </c>
      <c r="G34" s="211"/>
      <c r="K34" s="122" t="s">
        <v>16</v>
      </c>
      <c r="L34" s="71">
        <v>2.31</v>
      </c>
      <c r="M34" s="211"/>
    </row>
    <row r="35" spans="1:16" x14ac:dyDescent="0.25">
      <c r="A35" s="202" t="s">
        <v>704</v>
      </c>
      <c r="B35" s="212">
        <v>747</v>
      </c>
      <c r="C35" s="160">
        <v>345</v>
      </c>
      <c r="E35" s="298" t="s">
        <v>710</v>
      </c>
      <c r="F35" s="214">
        <v>30.73</v>
      </c>
      <c r="G35" s="211"/>
      <c r="K35" s="215" t="s">
        <v>212</v>
      </c>
      <c r="L35" s="214">
        <v>2.2799999999999998</v>
      </c>
      <c r="M35" s="211"/>
      <c r="N35" s="29" t="s">
        <v>876</v>
      </c>
    </row>
    <row r="36" spans="1:16" x14ac:dyDescent="0.25">
      <c r="A36" s="202" t="s">
        <v>705</v>
      </c>
      <c r="B36" s="212">
        <v>399</v>
      </c>
      <c r="C36" s="160">
        <v>161</v>
      </c>
      <c r="E36" s="298" t="s">
        <v>711</v>
      </c>
      <c r="F36" s="214">
        <v>9.68</v>
      </c>
      <c r="G36" s="211"/>
      <c r="K36" s="123" t="s">
        <v>213</v>
      </c>
      <c r="L36" s="73">
        <v>2.36</v>
      </c>
      <c r="M36" s="211"/>
      <c r="N36" s="288">
        <v>2022</v>
      </c>
    </row>
    <row r="37" spans="1:16" x14ac:dyDescent="0.25">
      <c r="A37" s="202" t="s">
        <v>706</v>
      </c>
      <c r="B37" s="212">
        <v>284</v>
      </c>
      <c r="C37" s="160">
        <v>124</v>
      </c>
      <c r="E37" s="298" t="s">
        <v>712</v>
      </c>
      <c r="F37" s="214">
        <v>2.86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104</v>
      </c>
      <c r="C38" s="160">
        <v>82</v>
      </c>
      <c r="E38" s="299" t="s">
        <v>713</v>
      </c>
      <c r="F38" s="73">
        <v>0.97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47</v>
      </c>
      <c r="C39" s="111">
        <v>54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38.473895582329313</v>
      </c>
      <c r="C44" s="301">
        <f>B34/SUM(B34:B39)*100</f>
        <v>33.877038895859471</v>
      </c>
      <c r="E44" s="217" t="s">
        <v>836</v>
      </c>
      <c r="F44" s="289">
        <f>IF(ISBLANK(F34),"",F34)</f>
        <v>55.75</v>
      </c>
    </row>
    <row r="45" spans="1:16" x14ac:dyDescent="0.25">
      <c r="A45" s="220" t="s">
        <v>825</v>
      </c>
      <c r="B45" s="305">
        <f>C35/SUM(C34:C39)*100</f>
        <v>27.710843373493976</v>
      </c>
      <c r="C45" s="302">
        <f>B35/SUM(B34:B39)*100</f>
        <v>31.242158092848182</v>
      </c>
      <c r="E45" s="286" t="s">
        <v>837</v>
      </c>
      <c r="F45" s="290">
        <f t="shared" ref="F45:F48" si="2">IF(ISBLANK(F35),"",F35)</f>
        <v>30.73</v>
      </c>
    </row>
    <row r="46" spans="1:16" x14ac:dyDescent="0.25">
      <c r="A46" s="220" t="s">
        <v>826</v>
      </c>
      <c r="B46" s="305">
        <f>C36/SUM(C34:C39)*100</f>
        <v>12.931726907630523</v>
      </c>
      <c r="C46" s="302">
        <f>B36/SUM(B34:B39)*100</f>
        <v>16.687578419071521</v>
      </c>
      <c r="E46" s="286" t="s">
        <v>838</v>
      </c>
      <c r="F46" s="290">
        <f t="shared" si="2"/>
        <v>9.68</v>
      </c>
    </row>
    <row r="47" spans="1:16" x14ac:dyDescent="0.25">
      <c r="A47" s="220" t="s">
        <v>827</v>
      </c>
      <c r="B47" s="305">
        <f>C37/SUM(C34:C39)*100</f>
        <v>9.9598393574297184</v>
      </c>
      <c r="C47" s="302">
        <f>B37/SUM(B34:B39)*100</f>
        <v>11.877875365955667</v>
      </c>
      <c r="E47" s="286" t="s">
        <v>839</v>
      </c>
      <c r="F47" s="290">
        <f t="shared" si="2"/>
        <v>2.86</v>
      </c>
    </row>
    <row r="48" spans="1:16" x14ac:dyDescent="0.25">
      <c r="A48" s="220" t="s">
        <v>828</v>
      </c>
      <c r="B48" s="305">
        <f>C38/SUM(C34:C39)*100</f>
        <v>6.5863453815261046</v>
      </c>
      <c r="C48" s="302">
        <f>B38/SUM(B34:B39)*100</f>
        <v>4.3496445002091173</v>
      </c>
      <c r="E48" s="219" t="s">
        <v>840</v>
      </c>
      <c r="F48" s="291">
        <f t="shared" si="2"/>
        <v>0.97</v>
      </c>
    </row>
    <row r="49" spans="1:3" x14ac:dyDescent="0.25">
      <c r="A49" s="221" t="s">
        <v>829</v>
      </c>
      <c r="B49" s="306">
        <f>C39/SUM(C34:C39)*100</f>
        <v>4.3373493975903612</v>
      </c>
      <c r="C49" s="303">
        <f>B39/SUM(B34:B39)*100</f>
        <v>1.9657047260560434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38.473895582329313</v>
      </c>
      <c r="C53" s="301">
        <f>C44</f>
        <v>33.877038895859471</v>
      </c>
    </row>
    <row r="54" spans="1:3" x14ac:dyDescent="0.25">
      <c r="A54" s="220" t="s">
        <v>831</v>
      </c>
      <c r="B54" s="305">
        <f t="shared" ref="B54:C54" si="3">B45</f>
        <v>27.710843373493976</v>
      </c>
      <c r="C54" s="302">
        <f t="shared" si="3"/>
        <v>31.242158092848182</v>
      </c>
    </row>
    <row r="55" spans="1:3" x14ac:dyDescent="0.25">
      <c r="A55" s="307" t="s">
        <v>832</v>
      </c>
      <c r="B55" s="305">
        <f t="shared" ref="B55:C55" si="4">B46</f>
        <v>12.931726907630523</v>
      </c>
      <c r="C55" s="302">
        <f t="shared" si="4"/>
        <v>16.687578419071521</v>
      </c>
    </row>
    <row r="56" spans="1:3" x14ac:dyDescent="0.25">
      <c r="A56" s="220" t="s">
        <v>833</v>
      </c>
      <c r="B56" s="305">
        <f t="shared" ref="B56:C56" si="5">B47</f>
        <v>9.9598393574297184</v>
      </c>
      <c r="C56" s="302">
        <f t="shared" si="5"/>
        <v>11.877875365955667</v>
      </c>
    </row>
    <row r="57" spans="1:3" x14ac:dyDescent="0.25">
      <c r="A57" s="220" t="s">
        <v>834</v>
      </c>
      <c r="B57" s="305">
        <f t="shared" ref="B57:C57" si="6">B48</f>
        <v>6.5863453815261046</v>
      </c>
      <c r="C57" s="302">
        <f t="shared" si="6"/>
        <v>4.3496445002091173</v>
      </c>
    </row>
    <row r="58" spans="1:3" x14ac:dyDescent="0.25">
      <c r="A58" s="308" t="s">
        <v>835</v>
      </c>
      <c r="B58" s="306">
        <f t="shared" ref="B58:C58" si="7">B49</f>
        <v>4.3373493975903612</v>
      </c>
      <c r="C58" s="303">
        <f t="shared" si="7"/>
        <v>1.9657047260560434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2024-04-25T06:17:04Z</dcterms:modified>
</cp:coreProperties>
</file>